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2026수서\정기2차\v2\"/>
    </mc:Choice>
  </mc:AlternateContent>
  <bookViews>
    <workbookView xWindow="0" yWindow="0" windowWidth="24300" windowHeight="9795"/>
  </bookViews>
  <sheets>
    <sheet name="청소년자료실" sheetId="1" r:id="rId1"/>
    <sheet name="어린이자료실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8" i="2" l="1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</calcChain>
</file>

<file path=xl/sharedStrings.xml><?xml version="1.0" encoding="utf-8"?>
<sst xmlns="http://schemas.openxmlformats.org/spreadsheetml/2006/main" count="1783" uniqueCount="1667">
  <si>
    <t>서명</t>
  </si>
  <si>
    <t>저작자</t>
  </si>
  <si>
    <t>발행자</t>
  </si>
  <si>
    <t>발행년</t>
  </si>
  <si>
    <t>ISBN</t>
  </si>
  <si>
    <t>JU0000063933</t>
  </si>
  <si>
    <t>이슬람, 어디까지 아니?</t>
  </si>
  <si>
    <t>양대승 글;이종미 그림</t>
  </si>
  <si>
    <t>고래가숨쉬는도서관</t>
  </si>
  <si>
    <t>아 031-양222ㅇ</t>
  </si>
  <si>
    <t>JU0000064038</t>
  </si>
  <si>
    <t>인기 있는 친구가 되려면 이렇게 말해 봐 : 친구들과 선생님에게 자신 있고 예의 있게 말하기</t>
  </si>
  <si>
    <t>김지선 글;이주미 그림</t>
  </si>
  <si>
    <t>Mirae N 아이세움</t>
  </si>
  <si>
    <t>아 199.4-김79ㅇ</t>
  </si>
  <si>
    <t>JU0000063921</t>
  </si>
  <si>
    <t>이유 없이 싫은 이유</t>
  </si>
  <si>
    <t>박부금 글;전지은 그림</t>
  </si>
  <si>
    <t>분홍고래</t>
  </si>
  <si>
    <t>아 199.4-박47ㅇ</t>
  </si>
  <si>
    <t>JU0000063920</t>
  </si>
  <si>
    <t>(쉽게 읽고 보는) 위대한 명언 도감</t>
  </si>
  <si>
    <t>정상영 글;신응섭 그림</t>
  </si>
  <si>
    <t>진선</t>
  </si>
  <si>
    <t>아 199.8-정51ㅇ</t>
  </si>
  <si>
    <t>JU0000063936</t>
  </si>
  <si>
    <t>여덟 살 리니의 팡팡 경제랜드 : 놀면서 익히는 어린이 경제 습관</t>
  </si>
  <si>
    <t>최미나 글;송수해 그림</t>
  </si>
  <si>
    <t>파란자전거</t>
  </si>
  <si>
    <t>아 320-최39ㅇ</t>
  </si>
  <si>
    <t>JU0000063931</t>
  </si>
  <si>
    <t>내 용돈 빼고 다 올랐어 : 뉴스가 들리고 물가가 보이는 어린이 경제 동화</t>
  </si>
  <si>
    <t>하리라 지음;지문 그림</t>
  </si>
  <si>
    <t>꿈꾸는섬</t>
  </si>
  <si>
    <t>아 320-하239ㄴ</t>
  </si>
  <si>
    <t>JU0000063932</t>
  </si>
  <si>
    <t>이 일로 돈을 벌었다고요? : 우리나라 산업은 어떻게 발달했을까?</t>
  </si>
  <si>
    <t>이정환,김은정 [공]지음;이장미 그림</t>
  </si>
  <si>
    <t>마음이음</t>
  </si>
  <si>
    <t>아 320.911-이73ㅇ</t>
  </si>
  <si>
    <t>JU0000063922</t>
  </si>
  <si>
    <t>기업과 브랜드, 변화와 혁신을 이끌다</t>
  </si>
  <si>
    <t>김영모 글;이경국 그림</t>
  </si>
  <si>
    <t>미래아이:미래M&amp;B</t>
  </si>
  <si>
    <t>아 325.1-김64ㄱ</t>
  </si>
  <si>
    <t>JU0000063917</t>
  </si>
  <si>
    <t>다양해서 더 좋은 다문화사회</t>
  </si>
  <si>
    <t>이완 글;전지은 그림</t>
  </si>
  <si>
    <t>니케주니어:니케북스</t>
  </si>
  <si>
    <t>아 331.5-이66ㄷ</t>
  </si>
  <si>
    <t>JU0000063923</t>
  </si>
  <si>
    <t>NGO로 배우는 더불어 살기</t>
  </si>
  <si>
    <t>박동석 지음;김진미 그림</t>
  </si>
  <si>
    <t>봄볕</t>
  </si>
  <si>
    <t>아 339-박225ㅇ</t>
  </si>
  <si>
    <t>JU0000063935</t>
  </si>
  <si>
    <t>(인권 변호사 김예원의) 주머니 쏙! 인권</t>
  </si>
  <si>
    <t>김예원 지음</t>
  </si>
  <si>
    <t>노란상상</t>
  </si>
  <si>
    <t>아 342.1-김64ㅈ</t>
  </si>
  <si>
    <t>JU0000063937</t>
  </si>
  <si>
    <t>(달꿈이와 동화로 배우는) 1학년 과학 : 관찰·분류·예상·추리·측정·의사소통</t>
  </si>
  <si>
    <t>최광식,서재희,김명현 [공]지음;주세영 그림</t>
  </si>
  <si>
    <t>뭉치</t>
  </si>
  <si>
    <t>아 400-최16ㅇ</t>
  </si>
  <si>
    <t>JU0000063941</t>
  </si>
  <si>
    <t>(달꿈이와 동화로 배우는) 2학년 과학 : 관찰·분류·예상·추리·측정·통합 탐구</t>
  </si>
  <si>
    <t>최광식,서재희,김명현 [공]글;술작 그림</t>
  </si>
  <si>
    <t>JU0000063943</t>
  </si>
  <si>
    <t>(멍멍!) 사고뭉치들과 함께하는 물질 이야기</t>
  </si>
  <si>
    <t>애나 클레이본 글;루크 새깅 머기 그림;정아영 옮김</t>
  </si>
  <si>
    <t>스푼북</t>
  </si>
  <si>
    <t>아 420.4-클233ㅅ</t>
  </si>
  <si>
    <t>JU0000063946</t>
  </si>
  <si>
    <t>화산이 궁금해! : 우르르 쾅! 폭발하는 화산의 역사</t>
  </si>
  <si>
    <t>클라이브 기포드 글;안드레사 마이스너 그림;이한음 옮김</t>
  </si>
  <si>
    <t>키위북스</t>
  </si>
  <si>
    <t>아 451-기845ㅎ</t>
  </si>
  <si>
    <t>JU0000063945</t>
  </si>
  <si>
    <t>저어새 도도의 마지막 선택 : 갯벌 생태계의 깃대종 저어새 지키기</t>
  </si>
  <si>
    <t>전현정 글;김주경 그림;권인기 도움글</t>
  </si>
  <si>
    <t>아 472-전94ㅈ</t>
  </si>
  <si>
    <t>JU0000063948</t>
  </si>
  <si>
    <t>옐로스톤 : 지구에서 가장 경이로운 국립공원</t>
  </si>
  <si>
    <t>캐서린 아드 글;비앙카 오스트리아 그림;박중서 옮김</t>
  </si>
  <si>
    <t>찰리북</t>
  </si>
  <si>
    <t>아 472.52-아228ㅇ</t>
  </si>
  <si>
    <t>JU0000063939</t>
  </si>
  <si>
    <t>댕글댕글~ 제주 바닷속에서 만나는 친구들 : 산호와 물고기, 그 밖의 생물들</t>
  </si>
  <si>
    <t>이상훈 지음</t>
  </si>
  <si>
    <t>지성사</t>
  </si>
  <si>
    <t>아 477.3-이51ㄷ</t>
  </si>
  <si>
    <t>JU0000063792</t>
  </si>
  <si>
    <t>이토록 사랑스러운 새</t>
  </si>
  <si>
    <t>미샤 메이너릭 블레즈 지음;이지원 옮김</t>
  </si>
  <si>
    <t>단추</t>
  </si>
  <si>
    <t>아 498-블233ㅇ</t>
  </si>
  <si>
    <t>JU0000063942</t>
  </si>
  <si>
    <t>대왕고래의 마지막 노래 : 거대한 웨일 폴 생태계에서 펼쳐지는 놀라운 이야기</t>
  </si>
  <si>
    <t>린 브루넬 글;제이슨 친 그림;정창훈 옮김</t>
  </si>
  <si>
    <t>봄의정원</t>
  </si>
  <si>
    <t>아 499.5-브237ㄷ</t>
  </si>
  <si>
    <t>JU0000063938</t>
  </si>
  <si>
    <t>머리에서 발끝까지 우리 몸의 구조</t>
  </si>
  <si>
    <t>박승준 글;나수은 그림</t>
  </si>
  <si>
    <t>봄마중</t>
  </si>
  <si>
    <t>아 511.4-박58ㅁ</t>
  </si>
  <si>
    <t>JU0000063955</t>
  </si>
  <si>
    <t>최고의 기생충</t>
  </si>
  <si>
    <t>이승아 글·그림</t>
  </si>
  <si>
    <t>북극곰</t>
  </si>
  <si>
    <t>아 511.6-이58ㅊ</t>
  </si>
  <si>
    <t>JU0000063953</t>
  </si>
  <si>
    <t>바이러스를 이겨 낸 위대한 처음</t>
  </si>
  <si>
    <t>이현희 지음;조은애 그림</t>
  </si>
  <si>
    <t>Mirae N 아이세움:미래엔</t>
  </si>
  <si>
    <t>아 513.97-이94ㅂ</t>
  </si>
  <si>
    <t>JU0000063950</t>
  </si>
  <si>
    <t>지구 야옹족 탐구 보고서. 1 : 진실 혹은 거짓 알쏭달쏭 고양이 몸 과학</t>
  </si>
  <si>
    <t>쿠로로 지구본부 지음;권성지 옮김</t>
  </si>
  <si>
    <t>아 527.47-쿠235ㅈ-1</t>
  </si>
  <si>
    <t>JU0000063951</t>
  </si>
  <si>
    <t>지구 야옹족 탐구 보고서. 2 : 진실 혹은 거짓 알쏭달쏭 고양이 몸 과학</t>
  </si>
  <si>
    <t>아 527.47-쿠235ㅈ-2</t>
  </si>
  <si>
    <t>JU0000063947</t>
  </si>
  <si>
    <t>퀴즈, 분리배출! : 망태 할아버지가 묻고 어린이가 답한다</t>
  </si>
  <si>
    <t>임정은 글;서지현 그림</t>
  </si>
  <si>
    <t>초록개구리</t>
  </si>
  <si>
    <t>아 539.42-임73ㅋ</t>
  </si>
  <si>
    <t>JU0000063949</t>
  </si>
  <si>
    <t>지구를 아프게 하는 환경 쓰레기를 파고파고</t>
  </si>
  <si>
    <t>오지은 글;송진욱 그림</t>
  </si>
  <si>
    <t>엠앤키즈</t>
  </si>
  <si>
    <t>아 539.9-오79ㅈ</t>
  </si>
  <si>
    <t>JU0000063952</t>
  </si>
  <si>
    <t>(지구를 구하는) 환경 발명 수업</t>
  </si>
  <si>
    <t>도미닉 윌콕스,캐서린 멘가든 [공]지음;정수진 옮김</t>
  </si>
  <si>
    <t>명랑한책방</t>
  </si>
  <si>
    <t>아 539.9-윌825ㅎ</t>
  </si>
  <si>
    <t>JU0000063957</t>
  </si>
  <si>
    <t>한 컷 쏙 예술사 : 한 컷마다 역사가 바뀐다</t>
  </si>
  <si>
    <t>윤상석 글;박정섭 그림</t>
  </si>
  <si>
    <t>풀빛</t>
  </si>
  <si>
    <t>아 600.9-윤51ㅎ</t>
  </si>
  <si>
    <t>JU0000063958</t>
  </si>
  <si>
    <t>(질문하는 10대에게) 주머니 쏙! 미술</t>
  </si>
  <si>
    <t>박재연 지음</t>
  </si>
  <si>
    <t>아 650-박72ㅈ</t>
  </si>
  <si>
    <t>JU0000063956</t>
  </si>
  <si>
    <t>딱 한마디 영화사 : 세상을 비춘 영화인의 말</t>
  </si>
  <si>
    <t>안소연 글;이인아 그림</t>
  </si>
  <si>
    <t>천개의바람</t>
  </si>
  <si>
    <t>아 688.09-안55ㄸ</t>
  </si>
  <si>
    <t>JU0000063961</t>
  </si>
  <si>
    <t>태어나서 처음 보는 낱말 사전</t>
  </si>
  <si>
    <t>강승임 글;김고둥 그림</t>
  </si>
  <si>
    <t>아 710-강58ㅌ</t>
  </si>
  <si>
    <t>JU0000063959</t>
  </si>
  <si>
    <t>나래와 산이의 글자 찾기 모험 : 괴물로부터 받침 글자와 엄마를 구하라!</t>
  </si>
  <si>
    <t>어린이한글교육연구회 지음;이상대 그림</t>
  </si>
  <si>
    <t>리더스가이드</t>
  </si>
  <si>
    <t>아 710-어239ㄴ</t>
  </si>
  <si>
    <t>JU0000063960</t>
  </si>
  <si>
    <t>날마다 관용어</t>
  </si>
  <si>
    <t>최승한 지음;뜬금 그림</t>
  </si>
  <si>
    <t>머핀북</t>
  </si>
  <si>
    <t>아 714-최58ㄴ</t>
  </si>
  <si>
    <t>JU0000064072</t>
  </si>
  <si>
    <t>고궁빌라에는 킹콩이 산다</t>
  </si>
  <si>
    <t>김은아 글;주성희 그림</t>
  </si>
  <si>
    <t>웅진씽크빅</t>
  </si>
  <si>
    <t>아 808.91-웅79ㅇ-129</t>
  </si>
  <si>
    <t>JU0000063974</t>
  </si>
  <si>
    <t>찰방찰방 밤을 건너</t>
  </si>
  <si>
    <t>이상교 시;김혜원 그림</t>
  </si>
  <si>
    <t>문학동네</t>
  </si>
  <si>
    <t>아 811.8-이51ㅊ</t>
  </si>
  <si>
    <t>JU0000063986</t>
  </si>
  <si>
    <t>침대 밑 황금 도깨비</t>
  </si>
  <si>
    <t>강산 글;김수옥 그림</t>
  </si>
  <si>
    <t>내일도맑음</t>
  </si>
  <si>
    <t>아 813.8-강51ㅊ</t>
  </si>
  <si>
    <t>JU0000064024</t>
  </si>
  <si>
    <t>별이 빛나는 고양이 마을. 2, 아기 고양이를 부탁해!</t>
  </si>
  <si>
    <t>고양이와 스프 원작;히요 글;루체 그림</t>
  </si>
  <si>
    <t>다산어린이:다산북스</t>
  </si>
  <si>
    <t>아 813.8-고62ㅂ-2</t>
  </si>
  <si>
    <t>JU0000064034</t>
  </si>
  <si>
    <t>슈퍼 해결사 파인애플 요요</t>
  </si>
  <si>
    <t>김미희 글;이수현 그림</t>
  </si>
  <si>
    <t>키큰도토리:어진교육</t>
  </si>
  <si>
    <t>아 813.8-김39ㅅ</t>
  </si>
  <si>
    <t>JU0000063981</t>
  </si>
  <si>
    <t>점순이 졸업식 : 큰 점과 틱 장애를 가진 우리 친구 점순이의 솔직한 학교생활 이야기</t>
  </si>
  <si>
    <t>김연희 글;조서아 그림</t>
  </si>
  <si>
    <t>아 813.8-김64ㅈ</t>
  </si>
  <si>
    <t>JU0000063983</t>
  </si>
  <si>
    <t>아라온호와 함께 = With Aron</t>
  </si>
  <si>
    <t>김옥애 글;유착희 그림</t>
  </si>
  <si>
    <t>청개구리</t>
  </si>
  <si>
    <t>아 813.8-김65ㅇ</t>
  </si>
  <si>
    <t>JU0000064028</t>
  </si>
  <si>
    <t>(몬스터 해결사) 덤불 백작. 1, 핼러윈 사탕 사건</t>
  </si>
  <si>
    <t>김하연 글;이세아 그림</t>
  </si>
  <si>
    <t>베틀북</t>
  </si>
  <si>
    <t>아 813.8-김91ㄷ-1</t>
  </si>
  <si>
    <t>JU0000064029</t>
  </si>
  <si>
    <t>(몬스터 해결사) 덤불 백작. 2, 풍성풍성 머리카락 사건</t>
  </si>
  <si>
    <t>아 813.8-김91ㄷ-2</t>
  </si>
  <si>
    <t>JU0000064022</t>
  </si>
  <si>
    <t>네버랜드를 찾아서</t>
  </si>
  <si>
    <t>김향이 지음</t>
  </si>
  <si>
    <t>상상스쿨</t>
  </si>
  <si>
    <t>아 813.8-김92ㄴ</t>
  </si>
  <si>
    <t>JU0000063918</t>
  </si>
  <si>
    <t>단단한 마음 당당한 표현 : 마음 근육을 키워 주는 소중한 말</t>
  </si>
  <si>
    <t>김현태 글;구광서 그림</t>
  </si>
  <si>
    <t>머스트비</t>
  </si>
  <si>
    <t>아 813.8-김94ㄷ</t>
  </si>
  <si>
    <t>JU0000063973</t>
  </si>
  <si>
    <t>주토벤의 수상한 공책</t>
  </si>
  <si>
    <t>남유미 지음;신소영 그림</t>
  </si>
  <si>
    <t>이오앤북스</t>
  </si>
  <si>
    <t>아 813.8-남67ㅈ</t>
  </si>
  <si>
    <t>JU0000064046</t>
  </si>
  <si>
    <t>지구인 학교 가기</t>
  </si>
  <si>
    <t>동글 글;간장 그림</t>
  </si>
  <si>
    <t>소원나무</t>
  </si>
  <si>
    <t>아 813.8-동18ㅈ</t>
  </si>
  <si>
    <t>JU0000063972</t>
  </si>
  <si>
    <t>태풍이 된 회오리</t>
  </si>
  <si>
    <t>박영란 글;하수정 그림</t>
  </si>
  <si>
    <t>아 813.8-박64ㅌ</t>
  </si>
  <si>
    <t>JU0000063980</t>
  </si>
  <si>
    <t>고양이 야시장</t>
  </si>
  <si>
    <t>박정애 글;구울림 그림</t>
  </si>
  <si>
    <t>종이종</t>
  </si>
  <si>
    <t>아 813.8-박73ㄱ</t>
  </si>
  <si>
    <t>JU0000063995</t>
  </si>
  <si>
    <t>마법의 숲 : 몬스터를 찾아라!</t>
  </si>
  <si>
    <t>백명식 글·그림</t>
  </si>
  <si>
    <t>고래책빵</t>
  </si>
  <si>
    <t>아 813.8-백34ㅁ</t>
  </si>
  <si>
    <t>JU0000063975</t>
  </si>
  <si>
    <t>소원이의 단짝은 어디에?</t>
  </si>
  <si>
    <t>백혜진 글;송민선 그림</t>
  </si>
  <si>
    <t>뭉치:동아엠앤비</t>
  </si>
  <si>
    <t>아 813.8-백94ㅅ</t>
  </si>
  <si>
    <t>JU0000064036</t>
  </si>
  <si>
    <t>여우의 혼례 잔치를 부탁해!</t>
  </si>
  <si>
    <t>별민영 글;다나 그림</t>
  </si>
  <si>
    <t>토끼섬</t>
  </si>
  <si>
    <t>아 813.8-별39ㅇ</t>
  </si>
  <si>
    <t>JU0000063971</t>
  </si>
  <si>
    <t>장난기</t>
  </si>
  <si>
    <t>서윤빈 지음;조현아 그림</t>
  </si>
  <si>
    <t>열림원어린이</t>
  </si>
  <si>
    <t>아 813.8-서67ㅈ</t>
  </si>
  <si>
    <t>JU0000063991</t>
  </si>
  <si>
    <t>책 요정 도도</t>
  </si>
  <si>
    <t>수현 지음;강서형 그림</t>
  </si>
  <si>
    <t>파스텔하우스</t>
  </si>
  <si>
    <t>아 813.8-수94ㅊ</t>
  </si>
  <si>
    <t>JU0000064071</t>
  </si>
  <si>
    <t>신용꽝의 신용 통장</t>
  </si>
  <si>
    <t>신은영 글;김정진 그림</t>
  </si>
  <si>
    <t>아 813.8-신68ㅅ</t>
  </si>
  <si>
    <t>JU0000063989</t>
  </si>
  <si>
    <t>3학년 5반 우리의 친구 정약용</t>
  </si>
  <si>
    <t>신은영 글;서유은 그림</t>
  </si>
  <si>
    <t>이지북</t>
  </si>
  <si>
    <t>JU0000064033</t>
  </si>
  <si>
    <t>세상을 담는 저울</t>
  </si>
  <si>
    <t>심진규 글;한지선 그림</t>
  </si>
  <si>
    <t>아 813.8-심79ㅅ</t>
  </si>
  <si>
    <t>JU0000063988</t>
  </si>
  <si>
    <t>꼬복바위의 비밀</t>
  </si>
  <si>
    <t>안선희 글;백명식 그림</t>
  </si>
  <si>
    <t>아 813.8-안53ㄲ</t>
  </si>
  <si>
    <t>JU0000064030</t>
  </si>
  <si>
    <t>바로, 배달을 지켜라</t>
  </si>
  <si>
    <t>양선영 글;하상서 그림</t>
  </si>
  <si>
    <t>월천상회</t>
  </si>
  <si>
    <t>아 813.8-양53ㅂ</t>
  </si>
  <si>
    <t>JU0000063924</t>
  </si>
  <si>
    <t>명절은 그냥 노는 날 아닌가요? : 어린이들에게 명절과 절기의 의미와 즐거움을 알려 주는 생각동화</t>
  </si>
  <si>
    <t>양연주 지음;박연옥 그림</t>
  </si>
  <si>
    <t>주니어김영사</t>
  </si>
  <si>
    <t>아 813.8-양64ㅁ</t>
  </si>
  <si>
    <t>JU0000064020</t>
  </si>
  <si>
    <t>개천에서 복룡이 날다</t>
  </si>
  <si>
    <t>오시은 지음;김연제 그림</t>
  </si>
  <si>
    <t>씨드북</t>
  </si>
  <si>
    <t>아 813.8-오59ㄱ</t>
  </si>
  <si>
    <t>JU0000063977</t>
  </si>
  <si>
    <t>봄날의 아콩이</t>
  </si>
  <si>
    <t>윤성은 글;김주희 옮김</t>
  </si>
  <si>
    <t>고래뱃속</t>
  </si>
  <si>
    <t>아 813.8-윤53ㅂ</t>
  </si>
  <si>
    <t>JU0000063978</t>
  </si>
  <si>
    <t>똑딱! 첫째가 되고 싶니?</t>
  </si>
  <si>
    <t>윤지은 지음;김수빈 그림</t>
  </si>
  <si>
    <t>뜨인돌어린이</t>
  </si>
  <si>
    <t>아 813.8-윤79ㄸ</t>
  </si>
  <si>
    <t>JU0000064039</t>
  </si>
  <si>
    <t>할머니의 고물 재봉틀</t>
  </si>
  <si>
    <t>이규희 글;나오미양 그림</t>
  </si>
  <si>
    <t>밝은미래</t>
  </si>
  <si>
    <t>아 813.8-이17ㅎ</t>
  </si>
  <si>
    <t>JU0000063990</t>
  </si>
  <si>
    <t>민탐정 추리교실. 1</t>
  </si>
  <si>
    <t>이승민 글;쏘우주 그림</t>
  </si>
  <si>
    <t>아 813.8-이58ㅁ-1</t>
  </si>
  <si>
    <t>JU0000063984</t>
  </si>
  <si>
    <t>오깜빡 선생님과 노빵점 교실</t>
  </si>
  <si>
    <t>이란실 글;남주현 그림</t>
  </si>
  <si>
    <t>아 813.8-이231ㅇ</t>
  </si>
  <si>
    <t>JU0000064052</t>
  </si>
  <si>
    <t>안녕, 피아노 차차</t>
  </si>
  <si>
    <t>이필원 글;미란 그림</t>
  </si>
  <si>
    <t>위즈덤하우스</t>
  </si>
  <si>
    <t>아 813.8-이849ㅇ</t>
  </si>
  <si>
    <t>JU0000064023</t>
  </si>
  <si>
    <t>동수가 전교 회장이 될 수 없는 이유</t>
  </si>
  <si>
    <t>임수경 지음;이은주 그림</t>
  </si>
  <si>
    <t>파란정원</t>
  </si>
  <si>
    <t>아 813.8-임57ㄷ</t>
  </si>
  <si>
    <t>JU0000064027</t>
  </si>
  <si>
    <t>마음이 단짠단짠</t>
  </si>
  <si>
    <t>임지선 글;김주경 그림</t>
  </si>
  <si>
    <t>아주좋은날:애플트리태일즈</t>
  </si>
  <si>
    <t>아 813.8-임79ㅁ</t>
  </si>
  <si>
    <t>JU0000064067</t>
  </si>
  <si>
    <t>빙그레 탐험대 in 서울</t>
  </si>
  <si>
    <t>정명섭 글;불키드 그림</t>
  </si>
  <si>
    <t>킨더랜드</t>
  </si>
  <si>
    <t>아 813.8-정34ㅂ</t>
  </si>
  <si>
    <t>JU0000064057</t>
  </si>
  <si>
    <t>고대로의 2시 병원</t>
  </si>
  <si>
    <t>정승희 글;나미 그림</t>
  </si>
  <si>
    <t>아 813.8-정58ㄱ</t>
  </si>
  <si>
    <t>JU0000064031</t>
  </si>
  <si>
    <t>상담 교사 추락 사건</t>
  </si>
  <si>
    <t>정율리 글;해마 그림</t>
  </si>
  <si>
    <t>아 813.8-정67ㅅ</t>
  </si>
  <si>
    <t>JU0000063976</t>
  </si>
  <si>
    <t>붕어빵 파는 삼신할미</t>
  </si>
  <si>
    <t>정진 글;유달희 그림</t>
  </si>
  <si>
    <t>아 813.8-정79ㅂ</t>
  </si>
  <si>
    <t>JU0000064021</t>
  </si>
  <si>
    <t>나 대신 선택해 줘, 무물봇!</t>
  </si>
  <si>
    <t>제성은 글;김다정 그림</t>
  </si>
  <si>
    <t>곰세마리</t>
  </si>
  <si>
    <t>아 813.8-제53ㄴ</t>
  </si>
  <si>
    <t>JU0000063970</t>
  </si>
  <si>
    <t>다온 : 좋은 일이 찾아오는 이름</t>
  </si>
  <si>
    <t>조현미 글;원유미 그림</t>
  </si>
  <si>
    <t>잇츠북</t>
  </si>
  <si>
    <t>아 813.8-조94ㄷ</t>
  </si>
  <si>
    <t>JU0000063985</t>
  </si>
  <si>
    <t>지렁이 학교</t>
  </si>
  <si>
    <t>주머니 글;심윤정 그림</t>
  </si>
  <si>
    <t>아이음 Books:더공감</t>
  </si>
  <si>
    <t>아 813.8-주33ㅈ</t>
  </si>
  <si>
    <t>JU0000063934</t>
  </si>
  <si>
    <t>절기 마법</t>
  </si>
  <si>
    <t>천미진 글;민승지 그림</t>
  </si>
  <si>
    <t>다림</t>
  </si>
  <si>
    <t>아 813.8-천39ㅈ</t>
  </si>
  <si>
    <t>JU0000063969</t>
  </si>
  <si>
    <t>나를 좋아하게 된 친구에게</t>
  </si>
  <si>
    <t>하선영 글;예란 그림</t>
  </si>
  <si>
    <t>작은코도마뱀</t>
  </si>
  <si>
    <t>아 813.8-하53ㄴ</t>
  </si>
  <si>
    <t>JU0000063724</t>
  </si>
  <si>
    <t>나태주 시인이 들려주는 풀꽃같이 예쁜 말</t>
  </si>
  <si>
    <t>나태주 글;윤문영 그림</t>
  </si>
  <si>
    <t>한솔수북</t>
  </si>
  <si>
    <t>아 818-나832ㄴ</t>
  </si>
  <si>
    <t>JU0000064025</t>
  </si>
  <si>
    <t>수상한 보건실. 3 : 이름을 알게 된다는 것 : 소메야 가코 장편동화</t>
  </si>
  <si>
    <t>소메야 가코 지음;히즈기 그림;김소연 옮김</t>
  </si>
  <si>
    <t>책읽는곰</t>
  </si>
  <si>
    <t>아 833.8-소33ㅅ-3</t>
  </si>
  <si>
    <t>JU0000064026</t>
  </si>
  <si>
    <t>수상한 보건실. 4 : 이름을 알게 된다는 것 : 소메야 가코 장편동화</t>
  </si>
  <si>
    <t>아 833.8-소33ㅅ-4</t>
  </si>
  <si>
    <t>JU0000063979</t>
  </si>
  <si>
    <t>어쩌다 좋은 일이 생길지도</t>
  </si>
  <si>
    <t>요시타케 신스케 지음;고향옥 옮김</t>
  </si>
  <si>
    <t>아 833.8-요59ㅇ</t>
  </si>
  <si>
    <t>JU0000063982</t>
  </si>
  <si>
    <t>생각해 본 적 없었어</t>
  </si>
  <si>
    <t>우오즈미 나오코 글;니시무라 쓰치카 그림;김명순 옮김</t>
  </si>
  <si>
    <t>북뱅크</t>
  </si>
  <si>
    <t>아 833.8-우65ㅅ</t>
  </si>
  <si>
    <t>JU0000064037</t>
  </si>
  <si>
    <t>우당탕탕 보물찾기</t>
  </si>
  <si>
    <t>에이미 팀버레이크 지음;존 클라센 그림;장혜진 옮김</t>
  </si>
  <si>
    <t>아 843.6-팀43ㅇ</t>
  </si>
  <si>
    <t>JU0000064053</t>
  </si>
  <si>
    <t>얼음 사냥꾼</t>
  </si>
  <si>
    <t>세라핀 므뉘 글;마리옹 뒤발 그림;성미경 옮김</t>
  </si>
  <si>
    <t>아 863-므217ㅇ</t>
  </si>
  <si>
    <t>JU0000064035</t>
  </si>
  <si>
    <t>언제나 봄! : 포르투갈 카네이션 혁명 이야기</t>
  </si>
  <si>
    <t>히타 타보르다 두아르트 지음;마달레나 마토주 그림</t>
  </si>
  <si>
    <t>안녕로빈</t>
  </si>
  <si>
    <t>아 873-두61ㅇ</t>
  </si>
  <si>
    <t>JU0000064054</t>
  </si>
  <si>
    <t>용도 바이올리니스트가 될 수 있나요?</t>
  </si>
  <si>
    <t>루이사 비야르 리에바나 지음;레이레 살라베리아 그림;이선영 옮김</t>
  </si>
  <si>
    <t>책속물고기</t>
  </si>
  <si>
    <t>아 873-리63ㅇ</t>
  </si>
  <si>
    <t>JU0000063987</t>
  </si>
  <si>
    <t>나의 길 : 초등부터 100세까지 읽는 동화</t>
  </si>
  <si>
    <t>발렌티나 로디니 글;안젤로 루타 그림;최보민 옮김</t>
  </si>
  <si>
    <t>아름다운사람들</t>
  </si>
  <si>
    <t>아 883-로229ㄴ</t>
  </si>
  <si>
    <t>JU0000064051</t>
  </si>
  <si>
    <t>이것과 저것</t>
  </si>
  <si>
    <t>아리아나 파피니 지음;김현주 옮김</t>
  </si>
  <si>
    <t>아 883-파849ㅇ</t>
  </si>
  <si>
    <t>JU0000064068</t>
  </si>
  <si>
    <t>화살코 서경석 쌤의 콕콕 한국사 일력 365 : 하루 한 장으로 초등 한국사 완전정복 : 초등학생부터 시작하는 한국사 능력 검정 시험</t>
  </si>
  <si>
    <t>서경석 지음;방정혁 그림</t>
  </si>
  <si>
    <t>알라딘북스:와이엘씨</t>
  </si>
  <si>
    <t>아 911-서14ㅎ</t>
  </si>
  <si>
    <t>JU0000064066</t>
  </si>
  <si>
    <t>(그림으로 보는) 우리 문화유산</t>
  </si>
  <si>
    <t>오홍선이 글;오성봉 그림</t>
  </si>
  <si>
    <t>계림북스</t>
  </si>
  <si>
    <t>아 911-오95ㅇ</t>
  </si>
  <si>
    <t>JU0000064062</t>
  </si>
  <si>
    <t>(초등학생을 위한) 한양도성과 경복궁</t>
  </si>
  <si>
    <t>이향우 글·그림</t>
  </si>
  <si>
    <t>인문산책</t>
  </si>
  <si>
    <t>아 911.05-이92ㅎ</t>
  </si>
  <si>
    <t>JU0000064061</t>
  </si>
  <si>
    <t>용산이 꿈틀꿈틀 : 철도에서 케이팝까지</t>
  </si>
  <si>
    <t>이명석 글;김민정 그림</t>
  </si>
  <si>
    <t>너머학교</t>
  </si>
  <si>
    <t>아 911.6-이34ㅇ</t>
  </si>
  <si>
    <t>JU0000064059</t>
  </si>
  <si>
    <t>나의 첫 세계사 타이완 공부</t>
  </si>
  <si>
    <t>쉬 야오윈 글;쥬쯔 그림;신주리 옮김</t>
  </si>
  <si>
    <t>아 912.4-쉬62ㄴ</t>
  </si>
  <si>
    <t>JU0000064060</t>
  </si>
  <si>
    <t>딱 한마디 로마사 : 세계사를 관통하는 위대한 말</t>
  </si>
  <si>
    <t>정헌경 글;순미 그림</t>
  </si>
  <si>
    <t>아 922-정93ㄸ</t>
  </si>
  <si>
    <t>JU0000064065</t>
  </si>
  <si>
    <t>(초등쌤이 알려주는 위대한) 세계 위인의 비밀</t>
  </si>
  <si>
    <t>이다인 글;신정아 그림</t>
  </si>
  <si>
    <t>이북스미디어</t>
  </si>
  <si>
    <t>아 990-이221ㅅ</t>
  </si>
  <si>
    <t>JU0000064064</t>
  </si>
  <si>
    <t>선생님, 홍범도 장군이 누구예요?</t>
  </si>
  <si>
    <t>김삼웅 글;홍윤표 그림</t>
  </si>
  <si>
    <t>철수와영희</t>
  </si>
  <si>
    <t>아 991.1-김51ㅅ</t>
  </si>
  <si>
    <t>JU0000064063</t>
  </si>
  <si>
    <t>(Who? 근현대사) 한용운</t>
  </si>
  <si>
    <t>조경 글;툰쟁이 그림</t>
  </si>
  <si>
    <t>아 991.1-한14ㄷ</t>
  </si>
  <si>
    <t>JU0000064058</t>
  </si>
  <si>
    <t>AI 천재들의 작은 꿈이 만든 큰 세상 : 빅테크 리더들의 성장 스토리</t>
  </si>
  <si>
    <t>이선화 글;황재윤 그림</t>
  </si>
  <si>
    <t>마카롱</t>
  </si>
  <si>
    <t>아 998.5-이53ㅇ</t>
  </si>
  <si>
    <t>JU0000064069</t>
  </si>
  <si>
    <t>겁 없이 달리는 소녀 : 보스턴 마라톤 대회의 역사, 캐서린 스위처</t>
  </si>
  <si>
    <t>킴 채피 글;엘런 루니 그림;권지현 옮김</t>
  </si>
  <si>
    <t>아 998.6-채849ㄱ</t>
  </si>
  <si>
    <t>JU0000063926</t>
  </si>
  <si>
    <t>괜찮아, 아기 곰아</t>
  </si>
  <si>
    <t>안나 밀버른 글;아누스카 알레푸즈 그림;송지혜 옮김</t>
  </si>
  <si>
    <t>어스본코리아</t>
  </si>
  <si>
    <t>유 375.1-밀43ㄱ</t>
  </si>
  <si>
    <t>JU0000063927</t>
  </si>
  <si>
    <t>용기를 내, 강아지야</t>
  </si>
  <si>
    <t>안나 밀버른 글;브루노 브로냐 그림;송지혜 옮김</t>
  </si>
  <si>
    <t>유 375.1-밀43ㅇ</t>
  </si>
  <si>
    <t>JU0000063925</t>
  </si>
  <si>
    <t>(마음 토닥 촉감책) 할 수 있어, 아기 토끼야</t>
  </si>
  <si>
    <t>안나 밀버른 글;로템 테플로 그림;송지혜 옮김</t>
  </si>
  <si>
    <t>유 375.1-밀43ㅎ</t>
  </si>
  <si>
    <t>JU0000063930</t>
  </si>
  <si>
    <t>사랑한다는 말이에요</t>
  </si>
  <si>
    <t>이이서 지음</t>
  </si>
  <si>
    <t>보림</t>
  </si>
  <si>
    <t>유 375.1-이69ㅅ</t>
  </si>
  <si>
    <t>JU0000063928</t>
  </si>
  <si>
    <t>잡았다! 윷이다</t>
  </si>
  <si>
    <t>임서하 글;장준영 그림</t>
  </si>
  <si>
    <t>유 383.8-임53ㅈ</t>
  </si>
  <si>
    <t>JU0000063940</t>
  </si>
  <si>
    <t>지렁이의 불행한 삶에 대한 짧은 연구</t>
  </si>
  <si>
    <t>노에미 볼라 지음;김지우 옮김</t>
  </si>
  <si>
    <t>유 493.9-볼231ㅈ</t>
  </si>
  <si>
    <t>JU0000064004</t>
  </si>
  <si>
    <t>훌쩍훌쩍 노랑이</t>
  </si>
  <si>
    <t>이현영 글·그림</t>
  </si>
  <si>
    <t>현북스</t>
  </si>
  <si>
    <t>유 808.91-알68ㅎ-70</t>
  </si>
  <si>
    <t>JU0000063998</t>
  </si>
  <si>
    <t>놀다 보면</t>
  </si>
  <si>
    <t>고무신 글;이재경 그림</t>
  </si>
  <si>
    <t>유 813.8-고37ㄴ</t>
  </si>
  <si>
    <t>JU0000064005</t>
  </si>
  <si>
    <t>앗! 자전거 : 고작 그림책</t>
  </si>
  <si>
    <t>고작 지음</t>
  </si>
  <si>
    <t>유 813.8-고71ㅇ</t>
  </si>
  <si>
    <t>JU0000064015</t>
  </si>
  <si>
    <t>카나리아 할머니의 수선가게</t>
  </si>
  <si>
    <t>김선희 글·그림</t>
  </si>
  <si>
    <t>알발리</t>
  </si>
  <si>
    <t>유 813.8-김53ㅋ</t>
  </si>
  <si>
    <t>JU0000064016</t>
  </si>
  <si>
    <t>거대한 여인</t>
  </si>
  <si>
    <t>김수완 글;김수빈 그림</t>
  </si>
  <si>
    <t>옐로스톤</t>
  </si>
  <si>
    <t>유 813.8-김57ㄱ</t>
  </si>
  <si>
    <t>JU0000064050</t>
  </si>
  <si>
    <t>나는 친구가 없어요</t>
  </si>
  <si>
    <t>김혜리 지음</t>
  </si>
  <si>
    <t>유 813.8-김94ㄴ</t>
  </si>
  <si>
    <t>JU0000063962</t>
  </si>
  <si>
    <t>나는 오늘도 감정식당에 가요</t>
  </si>
  <si>
    <t>김현태 글;오숙진 그림</t>
  </si>
  <si>
    <t>그린북</t>
  </si>
  <si>
    <t>JU0000064009</t>
  </si>
  <si>
    <t>난 예술이야 = I'm a masterpiece : 미사 그림책</t>
  </si>
  <si>
    <t>미사 지음</t>
  </si>
  <si>
    <t>페이퍼독</t>
  </si>
  <si>
    <t>유 813.8-미51ㄴ</t>
  </si>
  <si>
    <t>JU0000064013</t>
  </si>
  <si>
    <t>좋아좋아좋아</t>
  </si>
  <si>
    <t>열매 글·그림</t>
  </si>
  <si>
    <t>유 813.8-열32ㅈ</t>
  </si>
  <si>
    <t>JU0000064056</t>
  </si>
  <si>
    <t>크리스마스엔 호텔 죠죠로 오세요! : 웰시코기사이클링클럽 그림책</t>
  </si>
  <si>
    <t>웰시코기사이클링클럽 지음</t>
  </si>
  <si>
    <t>유 813.8-웰59ㅋ</t>
  </si>
  <si>
    <t>JU0000064014</t>
  </si>
  <si>
    <t>자연이 내게 말했어</t>
  </si>
  <si>
    <t>이경희 글;주소영 그림</t>
  </si>
  <si>
    <t>봄개울</t>
  </si>
  <si>
    <t>유 813.8-이14ㅈ</t>
  </si>
  <si>
    <t>JU0000064012</t>
  </si>
  <si>
    <t>야옹이와 멍멍이</t>
  </si>
  <si>
    <t>이루리 글;주윤희 그림</t>
  </si>
  <si>
    <t>이루리북스</t>
  </si>
  <si>
    <t>유 813.8-이237ㅇ</t>
  </si>
  <si>
    <t>JU0000064043</t>
  </si>
  <si>
    <t>뭉게뭉게 구름 택시</t>
  </si>
  <si>
    <t>이채영 지음</t>
  </si>
  <si>
    <t>유 813.8-이812ㅁ</t>
  </si>
  <si>
    <t>JU0000064048</t>
  </si>
  <si>
    <t>찹찹 : 임다와 그림책</t>
  </si>
  <si>
    <t>임다와 지음</t>
  </si>
  <si>
    <t>유 813.8-임221ㅊ</t>
  </si>
  <si>
    <t>JU0000063967</t>
  </si>
  <si>
    <t>물총 팡팡 : 장선환 그림책</t>
  </si>
  <si>
    <t>장선환 지음</t>
  </si>
  <si>
    <t>유 813.8-장53ㅁ</t>
  </si>
  <si>
    <t>JU0000064010</t>
  </si>
  <si>
    <t>엄청난 가을</t>
  </si>
  <si>
    <t>재희 지음</t>
  </si>
  <si>
    <t>유 813.8-재98ㅇ</t>
  </si>
  <si>
    <t>JU0000064041</t>
  </si>
  <si>
    <t>나 안 잘래</t>
  </si>
  <si>
    <t>정가진 글·그림</t>
  </si>
  <si>
    <t>유 813.8-정11ㄴ</t>
  </si>
  <si>
    <t>JU0000064044</t>
  </si>
  <si>
    <t>술래가 누구야?</t>
  </si>
  <si>
    <t>정희린 지음</t>
  </si>
  <si>
    <t>유 813.8-정98ㅅ</t>
  </si>
  <si>
    <t>JU0000064007</t>
  </si>
  <si>
    <t>점과 선과 새 : 조오 그림책</t>
  </si>
  <si>
    <t>조오 지음</t>
  </si>
  <si>
    <t>창비</t>
  </si>
  <si>
    <t>유 813.8-조65ㅈ</t>
  </si>
  <si>
    <t>JU0000064045</t>
  </si>
  <si>
    <t>숫자가 꿈틀 : 여기 최병대 그림책</t>
  </si>
  <si>
    <t>최병대 지음</t>
  </si>
  <si>
    <t>유 813.8-최44ㅅ</t>
  </si>
  <si>
    <t>JU0000064019</t>
  </si>
  <si>
    <t>곤충 찜질방</t>
  </si>
  <si>
    <t>최이레 글·그림</t>
  </si>
  <si>
    <t>노란돼지</t>
  </si>
  <si>
    <t>유 813.8-최69ㄱ</t>
  </si>
  <si>
    <t>JU0000063994</t>
  </si>
  <si>
    <t>같이 놀자</t>
  </si>
  <si>
    <t>표영민 글;바림 그림</t>
  </si>
  <si>
    <t>유 813.8-표64ㄱ</t>
  </si>
  <si>
    <t>JU0000063993</t>
  </si>
  <si>
    <t>가위바위보</t>
  </si>
  <si>
    <t>표영민 글;최은석 그림</t>
  </si>
  <si>
    <t>JU0000064002</t>
  </si>
  <si>
    <t>봄의 왕국</t>
  </si>
  <si>
    <t>표지율 지음</t>
  </si>
  <si>
    <t>달그림</t>
  </si>
  <si>
    <t>유 813.8-표79ㅂ</t>
  </si>
  <si>
    <t>JU0000063966</t>
  </si>
  <si>
    <t>면봉이라서 : 한지원 그림책</t>
  </si>
  <si>
    <t>한지원 지음</t>
  </si>
  <si>
    <t>사계절</t>
  </si>
  <si>
    <t>유 813.8-한79ㅁ</t>
  </si>
  <si>
    <t>JU0000063999</t>
  </si>
  <si>
    <t>눈사람 보관법</t>
  </si>
  <si>
    <t>허윤지 글;허지원 그림</t>
  </si>
  <si>
    <t>유 813.8-허67ㄴ</t>
  </si>
  <si>
    <t>JU0000064017</t>
  </si>
  <si>
    <t>이불 밖은 눈부셔</t>
  </si>
  <si>
    <t>홀링 글·그림</t>
  </si>
  <si>
    <t>유 813.8-홀239ㅇ</t>
  </si>
  <si>
    <t>JU0000063929</t>
  </si>
  <si>
    <t>모자 나라 이야기</t>
  </si>
  <si>
    <t>황은주 지음;최유정 그림</t>
  </si>
  <si>
    <t>책상자</t>
  </si>
  <si>
    <t>유 813.8-황68ㅁ</t>
  </si>
  <si>
    <t>JU0000064008</t>
  </si>
  <si>
    <t>내일은 어디로 갈까요?</t>
  </si>
  <si>
    <t>지미 리아오 글·그림;이정진 옮김</t>
  </si>
  <si>
    <t>리아북스</t>
  </si>
  <si>
    <t>유 823.7-리61ㄴ</t>
  </si>
  <si>
    <t>JU0000063963</t>
  </si>
  <si>
    <t>가랑잎이 참 좋다</t>
  </si>
  <si>
    <t>오나리 유코 글;하타 고시로 그림;황진희 옮김</t>
  </si>
  <si>
    <t>나는별</t>
  </si>
  <si>
    <t>유 833.8-오211ㄱ</t>
  </si>
  <si>
    <t>JU0000064011</t>
  </si>
  <si>
    <t>새봄의 노래</t>
  </si>
  <si>
    <t>로버트 브라우닝 시;도휘경 그림;양재희 옮김</t>
  </si>
  <si>
    <t>유 841.4-브231ㅅ</t>
  </si>
  <si>
    <t>JU0000063965</t>
  </si>
  <si>
    <t>두더지의 조금 용감한 하루</t>
  </si>
  <si>
    <t>마야 다츠카와 지음;장미란 옮김</t>
  </si>
  <si>
    <t>유 843.6-다818ㄷ</t>
  </si>
  <si>
    <t>JU0000064049</t>
  </si>
  <si>
    <t>고래의 노래</t>
  </si>
  <si>
    <t>니콜라 데이비스 글;브리타 테켄트럽 그림;홍한별 옮김</t>
  </si>
  <si>
    <t>유 843.6-데69ㄱ</t>
  </si>
  <si>
    <t>JU0000064001</t>
  </si>
  <si>
    <t>슬픔 구멍</t>
  </si>
  <si>
    <t>린제이 보니야 글;브리지다 매그로 그림;김세실 옮김</t>
  </si>
  <si>
    <t>유 843.6-보219ㅅ</t>
  </si>
  <si>
    <t>JU0000063944</t>
  </si>
  <si>
    <t>바닷가에서</t>
  </si>
  <si>
    <t>윌리엄 스노우 글;앨리스 멜빈 그림;이순영 옮김</t>
  </si>
  <si>
    <t>유 843.6-스215ㅂ</t>
  </si>
  <si>
    <t>JU0000063919</t>
  </si>
  <si>
    <t>나는 언제나 나</t>
  </si>
  <si>
    <t>루퍼트 스파이라 글;주잔나 첼레이 그림;김주환 옮김</t>
  </si>
  <si>
    <t>퍼블리온</t>
  </si>
  <si>
    <t>유 843.6-스841ㄴ</t>
  </si>
  <si>
    <t>JU0000064047</t>
  </si>
  <si>
    <t>쪼금은 날고 싶었던 펭귄</t>
  </si>
  <si>
    <t>휴 루이스 존스 글;벤 샌더스 그림;엄희정 옮김</t>
  </si>
  <si>
    <t>유 843.6-존58ㅉ</t>
  </si>
  <si>
    <t>JU0000064040</t>
  </si>
  <si>
    <t>까칠한 포도</t>
  </si>
  <si>
    <t>조리 존 글;피트 오즈월드 그림;김경희 옮김</t>
  </si>
  <si>
    <t>길벗어린이</t>
  </si>
  <si>
    <t>유 843.6-존75ㄲ</t>
  </si>
  <si>
    <t>JU0000063992</t>
  </si>
  <si>
    <t>지혜의 집</t>
  </si>
  <si>
    <t>보두르 알 카시미 글;마지드 자케리 그림;조이스박 옮김</t>
  </si>
  <si>
    <t>반</t>
  </si>
  <si>
    <t>유 843.6-카59ㅈ</t>
  </si>
  <si>
    <t>JU0000063996</t>
  </si>
  <si>
    <t>너를 기다리는 날들</t>
  </si>
  <si>
    <t>소냐 다노프스키 지음;윤지원 옮김</t>
  </si>
  <si>
    <t>지양사:지양어린이</t>
  </si>
  <si>
    <t>유 853-다215ㄴ</t>
  </si>
  <si>
    <t>JU0000064042</t>
  </si>
  <si>
    <t>다정이</t>
  </si>
  <si>
    <t>안네 오넨센 란되위 글;마리 칸스타 욘센 그림;손화수 옮김</t>
  </si>
  <si>
    <t>책빛</t>
  </si>
  <si>
    <t>유 859.82-란226ㄷ</t>
  </si>
  <si>
    <t>JU0000064006</t>
  </si>
  <si>
    <t>노오올라운 카누 대회</t>
  </si>
  <si>
    <t>마리 도를레앙 지음;김자연 옮김</t>
  </si>
  <si>
    <t>유 863-도238ㄴ</t>
  </si>
  <si>
    <t>JU0000064000</t>
  </si>
  <si>
    <t>루시와 친구들 : 겨울 이야기</t>
  </si>
  <si>
    <t>마리안느 뒤비크 글·그림;백지원 옮김</t>
  </si>
  <si>
    <t>유 863-뒤49ㄹ</t>
  </si>
  <si>
    <t>JU0000063954</t>
  </si>
  <si>
    <t>밤하늘을 수놓은 약속</t>
  </si>
  <si>
    <t>제레미 드칼프 글·그림;이세진 옮김</t>
  </si>
  <si>
    <t>JEI재능교육</t>
  </si>
  <si>
    <t>유 863-드821ㅂ</t>
  </si>
  <si>
    <t>JU0000064018</t>
  </si>
  <si>
    <t>두려움의 모양</t>
  </si>
  <si>
    <t>키아라 메잘라마 글;마리아키아라 디 조르조 그림;제님 옮김</t>
  </si>
  <si>
    <t>목요일</t>
  </si>
  <si>
    <t>유 863-메71ㄷ</t>
  </si>
  <si>
    <t>JU0000064003</t>
  </si>
  <si>
    <t>당신은 여기 있어요</t>
  </si>
  <si>
    <t>라에티티아 부르제 글;요안나 콘세이요 그림;나선희 옮김</t>
  </si>
  <si>
    <t>비룡소</t>
  </si>
  <si>
    <t>유 863-부238ㄷ</t>
  </si>
  <si>
    <t>JU0000063964</t>
  </si>
  <si>
    <t>다프네의 여행</t>
  </si>
  <si>
    <t>클로에 알메라스 지음;김자연 옮김</t>
  </si>
  <si>
    <t>라임</t>
  </si>
  <si>
    <t>유 863-알33ㄷ</t>
  </si>
  <si>
    <t>JU0000064055</t>
  </si>
  <si>
    <t>이마에 알이 생겼어</t>
  </si>
  <si>
    <t>주아나 바라타 글;엔히키 코제르 모레이라 그림;오진영 옮김</t>
  </si>
  <si>
    <t>유 879-바231ㅇ</t>
  </si>
  <si>
    <t>JU0000064032</t>
  </si>
  <si>
    <t>선택을 심어요</t>
  </si>
  <si>
    <t>가오이러 지음;황석희 옮김</t>
  </si>
  <si>
    <t>기탄</t>
  </si>
  <si>
    <t>유 883-가65ㅅ</t>
  </si>
  <si>
    <t>JU0000063997</t>
  </si>
  <si>
    <t>전쟁이 터졌대요!</t>
  </si>
  <si>
    <t>로렌초 콜텔라치 글;비올라 굴로 그림;이승수 옮김</t>
  </si>
  <si>
    <t>두마리토끼책</t>
  </si>
  <si>
    <t>유 883-콜833ㅈ</t>
  </si>
  <si>
    <t>JU0000063741</t>
  </si>
  <si>
    <t>낯섦과 공존 : AI 시대의 세계관 확장 수업, 당신의 세계관을 확장해줄 다섯 문장</t>
  </si>
  <si>
    <t>김태원 지음</t>
  </si>
  <si>
    <t>휴먼큐브</t>
  </si>
  <si>
    <t>청 001.3-김832ㄴ</t>
  </si>
  <si>
    <t>JU0000063720</t>
  </si>
  <si>
    <t>스타트업 서비스 설계는 처음인데요 : 기술 선택부터 인프라 구축, 배포 전략까지 다루는 실전 가이드</t>
  </si>
  <si>
    <t>강대명 지음</t>
  </si>
  <si>
    <t>The Ties(더 타이즈):인사이트</t>
  </si>
  <si>
    <t>청 004.2-강222ㅅ</t>
  </si>
  <si>
    <t>JU0000063784</t>
  </si>
  <si>
    <t>무책임한 AI : 사소한 오류부터 치명적 위협까지</t>
  </si>
  <si>
    <t>카타리나 츠바이크 지음;유영미 옮김</t>
  </si>
  <si>
    <t>니케북스</t>
  </si>
  <si>
    <t>청 004.73-츠41ㅁ</t>
  </si>
  <si>
    <t>JU0000063721</t>
  </si>
  <si>
    <t>진실은 여전히 저널리즘의 원칙인가</t>
  </si>
  <si>
    <t>정은령 지음</t>
  </si>
  <si>
    <t>Culture Look(컬처룩)</t>
  </si>
  <si>
    <t>청 070.4-정68ㅈ</t>
  </si>
  <si>
    <t>JU0000063728</t>
  </si>
  <si>
    <t>강의ㅣ롤랑 바르트의 죽음들</t>
  </si>
  <si>
    <t>롤랑 바르트,자크 데리다 [공] 지음;김예령 옮김</t>
  </si>
  <si>
    <t>문학과지성사</t>
  </si>
  <si>
    <t>청 160-바238ㄱ</t>
  </si>
  <si>
    <t>JU0000063726</t>
  </si>
  <si>
    <t>최선의 철학 : 고대 철학가 12인에게 배우는 인생 기술</t>
  </si>
  <si>
    <t>권석천 지음</t>
  </si>
  <si>
    <t>창비:창비교육</t>
  </si>
  <si>
    <t>청 160.2-권53ㅊ</t>
  </si>
  <si>
    <t>JU0000063731</t>
  </si>
  <si>
    <t>중세의 철학적 사유 : 아우구스티누스부터 마키아벨리까지</t>
  </si>
  <si>
    <t>쿠르트 플라슈 지음;박규희 옮김</t>
  </si>
  <si>
    <t>길</t>
  </si>
  <si>
    <t>청 160.3-플231ㅈ</t>
  </si>
  <si>
    <t>JU0000063729</t>
  </si>
  <si>
    <t>내 의지대로 살고 싶을 때 니체 : 진짜 나로 살아가게 하는 니체 인생 수업</t>
  </si>
  <si>
    <t>양대종 지음</t>
  </si>
  <si>
    <t>초록북스:원앤원콘텐츠그룹</t>
  </si>
  <si>
    <t>청 165.77-양222ㄴ</t>
  </si>
  <si>
    <t>JU0000063730</t>
  </si>
  <si>
    <t>동물, 그러니까 나인 동물</t>
  </si>
  <si>
    <t>자크 데리다 지음;문성원,최성희 [공]옮김</t>
  </si>
  <si>
    <t>아카넷</t>
  </si>
  <si>
    <t>청 166-데239ㄷ</t>
  </si>
  <si>
    <t>JU0000063733</t>
  </si>
  <si>
    <t>울고 있지만 립스틱은 빨갛게 : 12빛깔로 읽는 마음의 지도 : 김옥기 컬러 에세이</t>
  </si>
  <si>
    <t>김옥기 지음</t>
  </si>
  <si>
    <t>트라이온</t>
  </si>
  <si>
    <t>청 181.21-김65ㅇ</t>
  </si>
  <si>
    <t>JU0000063722</t>
  </si>
  <si>
    <t>듣기의 철학 : 우리는 무엇을 듣고, 듣지 않는가</t>
  </si>
  <si>
    <t>정경영 [외]지음</t>
  </si>
  <si>
    <t>곰</t>
  </si>
  <si>
    <t>청 181.22-정14ㄷ</t>
  </si>
  <si>
    <t>JU0000063725</t>
  </si>
  <si>
    <t>괜찮지 않은 날에도 괜찮은 척한 너에게 : 민감하고 섬세한 10대를 위한 자기 이해 수업</t>
  </si>
  <si>
    <t>미사키 주리 글;이미정 옮김</t>
  </si>
  <si>
    <t>길벗</t>
  </si>
  <si>
    <t>청 182.13-주239ㄱ</t>
  </si>
  <si>
    <t>JU0000063806</t>
  </si>
  <si>
    <t>우리가 기댄 모든 것 : 술 못 끊는 문학 연구자와 담배 못 끊는 정신과 의사가 나눈 의존증 이야기</t>
  </si>
  <si>
    <t>마쓰모토 도시히코,요코미치 마코토 [공]지음;송태욱 옮김</t>
  </si>
  <si>
    <t>김영사</t>
  </si>
  <si>
    <t>청 186.5-마58ㅇ</t>
  </si>
  <si>
    <t>JU0000063727</t>
  </si>
  <si>
    <t>소극적 수용력 : 답이 보이지 않는 상황을 견디는 힘</t>
  </si>
  <si>
    <t>하하키기 호세이 지음;황세정 옮김</t>
  </si>
  <si>
    <t>끌레마</t>
  </si>
  <si>
    <t>청 189-하91ㅅ</t>
  </si>
  <si>
    <t>JU0000063732</t>
  </si>
  <si>
    <t>자기비판 극복을 위한 마음챙김 수업 : 열심히 살아도 불안한 당신을 위한 행복 워크북</t>
  </si>
  <si>
    <t>숀 코스텔로 훌리,홀리 예이츠 [공]지음;성세희 옮김</t>
  </si>
  <si>
    <t>시원북스:에스제이더블유인터내셔널</t>
  </si>
  <si>
    <t>청 189.1-코58ㅈ</t>
  </si>
  <si>
    <t>JU0000063742</t>
  </si>
  <si>
    <t>나는 다시 나를 설계하기로 했다 : 독일 최고의 멘탈 코치가 증명한 생각·행동·습관 설계의 핵심 52</t>
  </si>
  <si>
    <t>마르틴 베를레 지음;배명자 옮김</t>
  </si>
  <si>
    <t>메이븐</t>
  </si>
  <si>
    <t>청 199.1-베238ㄴ</t>
  </si>
  <si>
    <t>JU0000063734</t>
  </si>
  <si>
    <t>별자리 신화 백과 : 89개의 별자리로 만나는 신·영웅·괴물 이야기</t>
  </si>
  <si>
    <t>아네트 기제케 글;짐 티어니 그림;이영아 옮김</t>
  </si>
  <si>
    <t>지와사랑</t>
  </si>
  <si>
    <t>청 219.21-기73ㅂ</t>
  </si>
  <si>
    <t>JU0000063762</t>
  </si>
  <si>
    <t>차이나 디퍼런트 : 변하는 중국, 달라질 투자</t>
  </si>
  <si>
    <t>신형관 지음</t>
  </si>
  <si>
    <t>경이로움</t>
  </si>
  <si>
    <t>청 320.912-신94ㅊ</t>
  </si>
  <si>
    <t>JU0000063777</t>
  </si>
  <si>
    <t>AI 3대 강국 : 우리 손으로 만드는 미래</t>
  </si>
  <si>
    <t>박영선 지음</t>
  </si>
  <si>
    <t>나남</t>
  </si>
  <si>
    <t>청 321.97-박64ㅇ</t>
  </si>
  <si>
    <t>JU0000063765</t>
  </si>
  <si>
    <t>마켓 트렌드 2026 : 글로벌 기업들의 데이터 창고 입소스 전망서</t>
  </si>
  <si>
    <t>엄기홍,유은혜 [공]지음</t>
  </si>
  <si>
    <t>한국경제신문:한국경제신문 한경BP</t>
  </si>
  <si>
    <t>청 321.97-엄19ㅁ</t>
  </si>
  <si>
    <t>JU0000063758</t>
  </si>
  <si>
    <t>골든데이 = GOSDEN DAY</t>
  </si>
  <si>
    <t>전계환 지음</t>
  </si>
  <si>
    <t>OHK</t>
  </si>
  <si>
    <t>청 325.211-전14ㄱ</t>
  </si>
  <si>
    <t>JU0000063769</t>
  </si>
  <si>
    <t>AI 증강 리더십 : 지혜로운 리더의 인공지능 활용법</t>
  </si>
  <si>
    <t>김용모 지음</t>
  </si>
  <si>
    <t>움직이는 책</t>
  </si>
  <si>
    <t>청 325.24-김66ㅇ</t>
  </si>
  <si>
    <t>JU0000063750</t>
  </si>
  <si>
    <t>내 말이 곧 커리어가 된다 : 함께 일하고 싶은 일잘러의 센스 만렙 대화법</t>
  </si>
  <si>
    <t>신경원 지음</t>
  </si>
  <si>
    <t>애플씨드</t>
  </si>
  <si>
    <t>청 325.26-신14ㄴ</t>
  </si>
  <si>
    <t>JU0000063772</t>
  </si>
  <si>
    <t>비욘드 리스크 = Beyond risk : 위기를 넘어 기회로, 위기관리 인사이트</t>
  </si>
  <si>
    <t>김왕기 지음</t>
  </si>
  <si>
    <t>메디치미디어</t>
  </si>
  <si>
    <t>청 325.29-김66ㅂ</t>
  </si>
  <si>
    <t>JU0000063763</t>
  </si>
  <si>
    <t>연금 전략서 : 이해하고, 설계하고, 실행하는 내 연금의 완성 전략</t>
  </si>
  <si>
    <t>신혜미 지음</t>
  </si>
  <si>
    <t>지식과감성#</t>
  </si>
  <si>
    <t>청 325.358-신94ㅇ</t>
  </si>
  <si>
    <t>JU0000063751</t>
  </si>
  <si>
    <t>탁월함을 만드는 일의 언어 : 일과 삶에서 나를 증명하고 성장하는 보고의 기술</t>
  </si>
  <si>
    <t>김은애 지음</t>
  </si>
  <si>
    <t>블랙피쉬</t>
  </si>
  <si>
    <t>청 325.484-김68ㅌ</t>
  </si>
  <si>
    <t>JU0000063755</t>
  </si>
  <si>
    <t>다시 전통시장을 묻다 : 전통시장의 과거와 현재, 미래를 그릴 수 있는 작은 출발점</t>
  </si>
  <si>
    <t>김상영 지음</t>
  </si>
  <si>
    <t>바른북스</t>
  </si>
  <si>
    <t>청 325.554-김51ㄷ</t>
  </si>
  <si>
    <t>JU0000063782</t>
  </si>
  <si>
    <t>마케팅에 빠진 국숫집 사장님 : 음식점을 위한 네이버·이벤트·인플루언서 마케팅 실전 가이드</t>
  </si>
  <si>
    <t>허성용 지음</t>
  </si>
  <si>
    <t>e비즈북스</t>
  </si>
  <si>
    <t>청 325.555-허53ㅁ</t>
  </si>
  <si>
    <t>JU0000063771</t>
  </si>
  <si>
    <t>디자인은 휴머니즘이다 고로 존재한다</t>
  </si>
  <si>
    <t>백지희 지음</t>
  </si>
  <si>
    <t>빅마우스</t>
  </si>
  <si>
    <t>청 325.571-백79ㄷ</t>
  </si>
  <si>
    <t>JU0000063759</t>
  </si>
  <si>
    <t>Quality Chain 경영 : 품질과 수익성 향상을 위한 돌파구</t>
  </si>
  <si>
    <t>고두균 지음</t>
  </si>
  <si>
    <t>KMAC</t>
  </si>
  <si>
    <t>청 325.65-고227ㅋ</t>
  </si>
  <si>
    <t>JU0000063760</t>
  </si>
  <si>
    <t>사장님 고민, 세무·노무가 답하다 : 노세부부가 알려 주는 세무·노무 현실 솔루션!</t>
  </si>
  <si>
    <t>김재우,강혜영 [공]지음</t>
  </si>
  <si>
    <t>청 325.8-김72ㅅ</t>
  </si>
  <si>
    <t>JU0000063779</t>
  </si>
  <si>
    <t>편의점의 진화 : 낯선 점포는 어떻게 일상의 풍경이 됐는가?</t>
  </si>
  <si>
    <t>나카무라 나오후미 지음;박정아 옮김</t>
  </si>
  <si>
    <t>Water Bear Press(워터베어프레스)</t>
  </si>
  <si>
    <t>청 326.176-나821ㅍ</t>
  </si>
  <si>
    <t>JU0000063761</t>
  </si>
  <si>
    <t>초연결 지구에서 무역하라 : 무역은 사라지고, 연결만 남는다</t>
  </si>
  <si>
    <t>양송이,최건식 [공]지음</t>
  </si>
  <si>
    <t>21세기북스</t>
  </si>
  <si>
    <t>청 326.2-양55ㅊ</t>
  </si>
  <si>
    <t>JU0000063754</t>
  </si>
  <si>
    <t>돈 앞에서 흔들리지 않는 힘 : 부의 본질을 묻는 12가지 질문</t>
  </si>
  <si>
    <t>주정엽 지음</t>
  </si>
  <si>
    <t>리프레시</t>
  </si>
  <si>
    <t>청 327.04-주73ㄷ</t>
  </si>
  <si>
    <t>JU0000063757</t>
  </si>
  <si>
    <t>그래서 스테이블코인이 뭔데? : 국경 없는 디지털 머니와 금융의 미래</t>
  </si>
  <si>
    <t>권용진,권수경 [공]지음</t>
  </si>
  <si>
    <t>어포인트</t>
  </si>
  <si>
    <t>청 327.2-권66ㄱ</t>
  </si>
  <si>
    <t>JU0000063764</t>
  </si>
  <si>
    <t>보험과 연금, 제대로 설계하는 법 : 금융 전문가 7인이 말하는 당신의 미래를 위한 재정 로드맵</t>
  </si>
  <si>
    <t>강석훈 [외]지음</t>
  </si>
  <si>
    <t>에프피하우스</t>
  </si>
  <si>
    <t>청 328.3-강53ㅂ</t>
  </si>
  <si>
    <t>JU0000063783</t>
  </si>
  <si>
    <t>전문가 7인의 보험과 세금 : 현장 전문가들의 리얼 머니 인시아트</t>
  </si>
  <si>
    <t>김동건 [외]지음</t>
  </si>
  <si>
    <t>청 328.3077-김225ㅈ</t>
  </si>
  <si>
    <t>JU0000063756</t>
  </si>
  <si>
    <t>상속증여 세무조사, 국세청의 시나리오를 읽어라!</t>
  </si>
  <si>
    <t>나태현(국세남) 지음</t>
  </si>
  <si>
    <t>삼일인포마인</t>
  </si>
  <si>
    <t>청 329.43-나832ㅅ</t>
  </si>
  <si>
    <t>JU0000063781</t>
  </si>
  <si>
    <t>맥킨지 비밀 수업 : 15년간 단 600명에게 허락된 리더십 교육</t>
  </si>
  <si>
    <t>다나 마오르 [외]지음;박세연 옮김</t>
  </si>
  <si>
    <t>청 331.17-마65ㅁ</t>
  </si>
  <si>
    <t>JU0000063752</t>
  </si>
  <si>
    <t>그 사람은 왜 자꾸 내 말을 끊을까</t>
  </si>
  <si>
    <t>로버트 볼튼 지음;박미연 옮김</t>
  </si>
  <si>
    <t>트로이목마</t>
  </si>
  <si>
    <t>청 331.18-볼838ㄱ</t>
  </si>
  <si>
    <t>JU0000063766</t>
  </si>
  <si>
    <t>인구절벽 너머의 미래 = Beyond the demographic cliff : designing a new social contract in a shrinking society : 축소사회와 새로운 사회계약</t>
  </si>
  <si>
    <t>이현출 지음</t>
  </si>
  <si>
    <t>IMK:크라운</t>
  </si>
  <si>
    <t>청 331.3-이94ㅇ</t>
  </si>
  <si>
    <t>JU0000063723</t>
  </si>
  <si>
    <t>(미래 세대를 위한) 세계시민 이야기</t>
  </si>
  <si>
    <t>정주진 글</t>
  </si>
  <si>
    <t>청 331.54-정77ㅅ</t>
  </si>
  <si>
    <t>JU0000063778</t>
  </si>
  <si>
    <t>AI 경영 = AI management : the boy soldier and Einstein : 소년병과 아인슈타인</t>
  </si>
  <si>
    <t>여현덕 지음</t>
  </si>
  <si>
    <t>드러커마인드</t>
  </si>
  <si>
    <t>청 331.5412-여94ㅇ</t>
  </si>
  <si>
    <t>JU0000063785</t>
  </si>
  <si>
    <t>결혼의 모양</t>
  </si>
  <si>
    <t>안소현 지음</t>
  </si>
  <si>
    <t>마음연결</t>
  </si>
  <si>
    <t>청 332.22-안55ㄱ</t>
  </si>
  <si>
    <t>JU0000063776</t>
  </si>
  <si>
    <t>장애학의 시선 : 누구도 뒤에 남겨지지 않는 세계를 향한 비전</t>
  </si>
  <si>
    <t>김도현 지음</t>
  </si>
  <si>
    <t>오월의봄</t>
  </si>
  <si>
    <t>청 334-김225ㅈ</t>
  </si>
  <si>
    <t>JU0000063747</t>
  </si>
  <si>
    <t>한국은 해킹되었습니다 : 침묵 속에 은폐된 재난의 실체</t>
  </si>
  <si>
    <t>심나영,전영주,박유진 [공]지음</t>
  </si>
  <si>
    <t>사이드웨이</t>
  </si>
  <si>
    <t>청 334-심211ㅎ</t>
  </si>
  <si>
    <t>JU0000063735</t>
  </si>
  <si>
    <t>그래도 되는 차별은 없다 : 인권 최전선의 변론</t>
  </si>
  <si>
    <t>공익인권법재단 공감 지음</t>
  </si>
  <si>
    <t>청 334.2-공11ㄱ</t>
  </si>
  <si>
    <t>JU0000063736</t>
  </si>
  <si>
    <t>뉴욕 거리의 한나 아렌트와 랠프 엘리슨 : 차별에 관한 17가지 사유의 실마리</t>
  </si>
  <si>
    <t>마리 루이제 크노트 지음;서요성 옮김</t>
  </si>
  <si>
    <t>산지니</t>
  </si>
  <si>
    <t>청 334.2-크215ㄴ</t>
  </si>
  <si>
    <t>JU0000063767</t>
  </si>
  <si>
    <t>어느날, 말 많은 로봇이 집에 왔는데 : AI가 사람을 돌보는 시대, 노인 돌봄의 미래</t>
  </si>
  <si>
    <t>AI와 돌봄을 잇는 연구회 지음</t>
  </si>
  <si>
    <t>헤이북스</t>
  </si>
  <si>
    <t>청 334.6-에69ㅇ</t>
  </si>
  <si>
    <t>JU0000063739</t>
  </si>
  <si>
    <t>내 집이 꼭 있어야 할까? : 더불어 사는 사회를 위한 공공 임대 주택 이야기</t>
  </si>
  <si>
    <t>서윤영 글</t>
  </si>
  <si>
    <t>청 335.8-서67ㄴ</t>
  </si>
  <si>
    <t>JU0000063787</t>
  </si>
  <si>
    <t>여자가 사랑한 여자들 : 이예지 인터뷰집 : 두려움과 편견을 넘어 나만의 길을 가는 용기에 대하여</t>
  </si>
  <si>
    <t>이예지 지음</t>
  </si>
  <si>
    <t>청 337.04-이64ㅇ</t>
  </si>
  <si>
    <t>JU0000063780</t>
  </si>
  <si>
    <t>우리는 우리가 놀랍지 않다 : 광장을 바꾼 청년 여성들의 정치력</t>
  </si>
  <si>
    <t>이슬기 지음</t>
  </si>
  <si>
    <t>틈새의시간</t>
  </si>
  <si>
    <t>청 337.3-이58ㅇ</t>
  </si>
  <si>
    <t>JU0000063770</t>
  </si>
  <si>
    <t>소년과 남자들에 대하여 : 오늘날 남성은 왜 뒤처지는가</t>
  </si>
  <si>
    <t>리처드 리브스 지음;권기대 옮김</t>
  </si>
  <si>
    <t>민음사</t>
  </si>
  <si>
    <t>청 337.8-리48ㅅ</t>
  </si>
  <si>
    <t>JU0000063773</t>
  </si>
  <si>
    <t>죽음정치 : 증오의 정치에 관하여</t>
  </si>
  <si>
    <t>아쉴 음벰베 지음;김은주,강서진 [공]옮김</t>
  </si>
  <si>
    <t>동녘</t>
  </si>
  <si>
    <t>청 340.1-음43ㅈ</t>
  </si>
  <si>
    <t>JU0000063768</t>
  </si>
  <si>
    <t>이재명처럼 : 문제 해결의 리더십 : 혁신행정 자습서</t>
  </si>
  <si>
    <t>더민주전국혁신회의 글</t>
  </si>
  <si>
    <t>생각의길:아름다운사람들</t>
  </si>
  <si>
    <t>청 340.911-더39ㅇ</t>
  </si>
  <si>
    <t>JU0000063745</t>
  </si>
  <si>
    <t>이해찬 회고록 : 꿈이 모여 역사가 되다</t>
  </si>
  <si>
    <t>이해찬 지음</t>
  </si>
  <si>
    <t>돌베개</t>
  </si>
  <si>
    <t>청 340.99-이92ㅇ</t>
  </si>
  <si>
    <t>JU0000063738</t>
  </si>
  <si>
    <t>골목에서 배우는 인권 : 소통의 공간에서 바라보는 인권 현실</t>
  </si>
  <si>
    <t>정석 [외]지음</t>
  </si>
  <si>
    <t>청 342-정53ㄱ</t>
  </si>
  <si>
    <t>JU0000063774</t>
  </si>
  <si>
    <t>민주당의 역사 1955-2025 : 시민과 더불어 써 내려간 대한민국 현대 정치사</t>
  </si>
  <si>
    <t>박혁 지음</t>
  </si>
  <si>
    <t>들녘</t>
  </si>
  <si>
    <t>청 346.11-박94ㅁ</t>
  </si>
  <si>
    <t>JU0000063746</t>
  </si>
  <si>
    <t>상식의 벽을 허무는 세계 읽기 : 쉽게 훑어보는 세계 정세</t>
  </si>
  <si>
    <t>이재천(센서스튜디오) 지음</t>
  </si>
  <si>
    <t>북엔드</t>
  </si>
  <si>
    <t>청 349-이72ㅅ</t>
  </si>
  <si>
    <t>JU0000063744</t>
  </si>
  <si>
    <t>오늘의 학교가 마음에 들었다 : 쓰고, 가르치고, 분투하며 길어올린 사랑이라는 전문성</t>
  </si>
  <si>
    <t>최현희 지음</t>
  </si>
  <si>
    <t>위고</t>
  </si>
  <si>
    <t>청 370.4-최94ㅇ</t>
  </si>
  <si>
    <t>JU0000063775</t>
  </si>
  <si>
    <t>기울어진 교실 : 가랑비에 옷 젖듯 극우화되는 아이들</t>
  </si>
  <si>
    <t>서부원 글</t>
  </si>
  <si>
    <t>내일을여는책</t>
  </si>
  <si>
    <t>청 372-서47ㄱ</t>
  </si>
  <si>
    <t>JU0000063748</t>
  </si>
  <si>
    <t>세 살 배려 여든 간다 : 부모와 교사를 위한 유아 배려 인성교육 실천</t>
  </si>
  <si>
    <t>한명숙 지음</t>
  </si>
  <si>
    <t>좋은땅</t>
  </si>
  <si>
    <t>청 375.1-한34ㅅ</t>
  </si>
  <si>
    <t>JU0000063786</t>
  </si>
  <si>
    <t>세상을 바꾼 위대한 질문들 : AI시대를 끌어 가는 질문의 힘 : 외대부고 박인호 쌤의 미국 명문대 인문기행</t>
  </si>
  <si>
    <t>박인호 지음</t>
  </si>
  <si>
    <t>글로세움</t>
  </si>
  <si>
    <t>청 377.042-박69ㅅ</t>
  </si>
  <si>
    <t>JU0000063749</t>
  </si>
  <si>
    <t>다시 연결되는 뇌, 기쁨을 깨우다</t>
  </si>
  <si>
    <t>윤조이 지음</t>
  </si>
  <si>
    <t>노츠랩</t>
  </si>
  <si>
    <t>청 379.17-윤75ㄷ</t>
  </si>
  <si>
    <t>JU0000063753</t>
  </si>
  <si>
    <t>다시, 학교 가는 길 : 암 투병 경력 교사의 다문화 1교시</t>
  </si>
  <si>
    <t>유영미 지음</t>
  </si>
  <si>
    <t>읽고쓰기연구소</t>
  </si>
  <si>
    <t>청 379.304-유64ㄷ</t>
  </si>
  <si>
    <t>JU0000063743</t>
  </si>
  <si>
    <t>선생님, 저 신고할 거예요 : 공교육 위기의 시대, 우리는 어떻게 대처해야 하는가</t>
  </si>
  <si>
    <t>신서희,김유미 [공]지음</t>
  </si>
  <si>
    <t>카시오페아</t>
  </si>
  <si>
    <t>청 379.4-신53ㅅ</t>
  </si>
  <si>
    <t>JU0000063740</t>
  </si>
  <si>
    <t>비상계엄을 이겨 낸 대한국민 이야기 : 살아 있는 민주주의 교과서</t>
  </si>
  <si>
    <t>배성호,주수원 [공]지음</t>
  </si>
  <si>
    <t>청 391.7-배53ㅂ</t>
  </si>
  <si>
    <t>JU0000063790</t>
  </si>
  <si>
    <t>미래를 여행하는 회의주의자를 위한 안내서 : 오늘의 과학으로 내일을 상상하는 법</t>
  </si>
  <si>
    <t>스티븐 노벨라,밥 노벨라 ,제이 노벨라 [공]지음;서미나 옮김</t>
  </si>
  <si>
    <t>상상스퀘어</t>
  </si>
  <si>
    <t>청 404-노43ㅁ</t>
  </si>
  <si>
    <t>JU0000063737</t>
  </si>
  <si>
    <t>(미래 세대를 위한) 과학 기술 문해력</t>
  </si>
  <si>
    <t>임완수,배성호 [공]지음</t>
  </si>
  <si>
    <t>청 404-임66ㄱ</t>
  </si>
  <si>
    <t>JU0000063801</t>
  </si>
  <si>
    <t>과학하는 마음 : 임지한 인터뷰집</t>
  </si>
  <si>
    <t>임지한 지음</t>
  </si>
  <si>
    <t>제철소</t>
  </si>
  <si>
    <t>청 404-임79ㄱ</t>
  </si>
  <si>
    <t>JU0000063794</t>
  </si>
  <si>
    <t>과학을 인간답게 읽는 시간</t>
  </si>
  <si>
    <t>전대호 지음</t>
  </si>
  <si>
    <t>해나무</t>
  </si>
  <si>
    <t>청 404-전222ㄱ</t>
  </si>
  <si>
    <t>JU0000063796</t>
  </si>
  <si>
    <t>태어난 김에 수학 공부 : 대수</t>
  </si>
  <si>
    <t>케이티 스텍클스 지음;고호관 옮김</t>
  </si>
  <si>
    <t>윌북</t>
  </si>
  <si>
    <t>청 410-스833ㅌ</t>
  </si>
  <si>
    <t>JU0000063789</t>
  </si>
  <si>
    <t>수학이 빛나는 순간 : 일상이 특별해지는 수학의 세계</t>
  </si>
  <si>
    <t>황수빈 지음;김일주 일러스트</t>
  </si>
  <si>
    <t>길벗스쿨</t>
  </si>
  <si>
    <t>청 410-황57ㅅ</t>
  </si>
  <si>
    <t>JU0000063800</t>
  </si>
  <si>
    <t>수학이 사랑하는 삼각형 : 열기구에서 게임, 우주, DNA까지 거리와 각도의 놀라운 수학</t>
  </si>
  <si>
    <t>맷 파커 지음;이충호 옮김</t>
  </si>
  <si>
    <t>해나무:북하우스 퍼블리셔스</t>
  </si>
  <si>
    <t>청 417-파823ㅅ</t>
  </si>
  <si>
    <t>JU0000063798</t>
  </si>
  <si>
    <t>흙이 사라진 세상 : 우리 발밑에 있는 지구의 과거, 현재 그리고 위태로운 미래</t>
  </si>
  <si>
    <t>조 핸델스만 지음;김숲 옮김</t>
  </si>
  <si>
    <t>지오북</t>
  </si>
  <si>
    <t>청 450-핸223ㅎ</t>
  </si>
  <si>
    <t>JU0000063793</t>
  </si>
  <si>
    <t>바다에 미래가 있다 : 10대를 위한 해양과학 이야기</t>
  </si>
  <si>
    <t>이고은 [외]지음</t>
  </si>
  <si>
    <t>청 454-이15ㅂ</t>
  </si>
  <si>
    <t>JU0000063788</t>
  </si>
  <si>
    <t>(미래 세대를 위한) 자연사 이야기 : 46억 년 지구와 생명의 역사</t>
  </si>
  <si>
    <t>신나미 지음</t>
  </si>
  <si>
    <t>청 470-신211ㅈ</t>
  </si>
  <si>
    <t>JU0000063799</t>
  </si>
  <si>
    <t>인간 제국 쇠망사 : 우리는 왜 멸종할 수밖에 없는가</t>
  </si>
  <si>
    <t>헨리 지 지음;조은영 옮김</t>
  </si>
  <si>
    <t>까치</t>
  </si>
  <si>
    <t>청 471-지93ㅇ</t>
  </si>
  <si>
    <t>JU0000063795</t>
  </si>
  <si>
    <t>광합성 인간 : 낮과 밤이 바뀐 시대에 우리가 잃어버린 생체리듬과 빛의 과학</t>
  </si>
  <si>
    <t>린 피플스 지음;김초원 옮김</t>
  </si>
  <si>
    <t>흐름</t>
  </si>
  <si>
    <t>청 472.1882-피848ㄱ</t>
  </si>
  <si>
    <t>JU0000063797</t>
  </si>
  <si>
    <t>생명의 여정 : 생물은 어떻게 자연세계를 형성해 왔을까</t>
  </si>
  <si>
    <t>피터 고프리스미스 지음;이송찬 옮김</t>
  </si>
  <si>
    <t>이김</t>
  </si>
  <si>
    <t>청 473-고848ㅅ</t>
  </si>
  <si>
    <t>JU0000063811</t>
  </si>
  <si>
    <t>후생동물 : 바다로부터 뭍까지, 동물에게서 배우는 마음의 진화와 생명의 의미</t>
  </si>
  <si>
    <t>피터 고프리스미스 지음;박종현 옮김</t>
  </si>
  <si>
    <t>청 473-고848ㅎ</t>
  </si>
  <si>
    <t>JU0000063802</t>
  </si>
  <si>
    <t>유전의 모든 것</t>
  </si>
  <si>
    <t>이고은 지음;방상호 그림</t>
  </si>
  <si>
    <t>블랙홀</t>
  </si>
  <si>
    <t>청 476.1-이15ㅇ</t>
  </si>
  <si>
    <t>JU0000063791</t>
  </si>
  <si>
    <t>뒷마당 탐조 클럽</t>
  </si>
  <si>
    <t>에이미 탄 지음;조은영 옮김</t>
  </si>
  <si>
    <t>코쿤북스</t>
  </si>
  <si>
    <t>청 498-탄63ㄷ</t>
  </si>
  <si>
    <t>JU0000063826</t>
  </si>
  <si>
    <t>100년 혈관을 만드는 법 : 고혈압, 뇌졸중, 심근경색을 물리친다!</t>
  </si>
  <si>
    <t>이케타니 도시로 지음;윤경희 옮김</t>
  </si>
  <si>
    <t>청홍:지상사</t>
  </si>
  <si>
    <t>청 511.119-이823ㅂ</t>
  </si>
  <si>
    <t>JU0000063829</t>
  </si>
  <si>
    <t>노화 치료의 시대 : DNA부터 뇌까지 최신 트렌드로 보는 12가지 건강수명 전략</t>
  </si>
  <si>
    <t>이영진 지음</t>
  </si>
  <si>
    <t>아침사과</t>
  </si>
  <si>
    <t>청 511.1689-이64ㄴ</t>
  </si>
  <si>
    <t>JU0000063809</t>
  </si>
  <si>
    <t>바디 사이언스: 뇌 : 내 몸을 읽는 최신 인체 과학</t>
  </si>
  <si>
    <t>엘리자베스 R. 리커 지음;김영정 옮김</t>
  </si>
  <si>
    <t>시그마북스</t>
  </si>
  <si>
    <t>청 511.1813-리823ㅂ</t>
  </si>
  <si>
    <t>JU0000063835</t>
  </si>
  <si>
    <t>이토록 아름다운 뇌</t>
  </si>
  <si>
    <t>래리 W. 스완슨 [외]지음;정지인 옮김</t>
  </si>
  <si>
    <t>아몬드</t>
  </si>
  <si>
    <t>청 511.1813-스66ㅇ</t>
  </si>
  <si>
    <t>JU0000063808</t>
  </si>
  <si>
    <t>상상하는 뇌 : 인간을 인간답게 만드는 단 하나, 상상에 관한 안내서</t>
  </si>
  <si>
    <t>애덤 지먼 지음;이은경 옮김</t>
  </si>
  <si>
    <t>청 511.1813-지33ㅅ</t>
  </si>
  <si>
    <t>JU0000063810</t>
  </si>
  <si>
    <t>뇌의 하루 : 공감의 뇌과학</t>
  </si>
  <si>
    <t>에벨리너 크로너 지음;곽지원 옮김</t>
  </si>
  <si>
    <t>에코리브르</t>
  </si>
  <si>
    <t>청 511.1813-크235ㄴ</t>
  </si>
  <si>
    <t>JU0000063830</t>
  </si>
  <si>
    <t>오늘도 뇌가 버벅거립니다 : 느려진 뇌의 컨디션과 집중력을 되찾는 사소한 습관</t>
  </si>
  <si>
    <t>히라이 마이코 지음;곽범신 옮김</t>
  </si>
  <si>
    <t>공감각</t>
  </si>
  <si>
    <t>청 511.1813-히231ㅇ</t>
  </si>
  <si>
    <t>JU0000063827</t>
  </si>
  <si>
    <t>(항암 치료 전문가가 전수하는) 최강의 야채 수프, 활용편</t>
  </si>
  <si>
    <t>마에다 히로시,후루사와 야스코 [공]지음;정지영 옮김</t>
  </si>
  <si>
    <t>문예춘추사</t>
  </si>
  <si>
    <t>청 512.54-마63ㅊ</t>
  </si>
  <si>
    <t>JU0000063833</t>
  </si>
  <si>
    <t>프리온병, 가장 낯설고 가장 위험한 치매 이야기</t>
  </si>
  <si>
    <t>곽용태 지음</t>
  </si>
  <si>
    <t>Dementiabooks(디멘시아북스)</t>
  </si>
  <si>
    <t>청 513.898-곽66ㅍ</t>
  </si>
  <si>
    <t>JU0000063831</t>
  </si>
  <si>
    <t>사랑은 치매도 멈추게 한다</t>
  </si>
  <si>
    <t>김동선 지음</t>
  </si>
  <si>
    <t>샘터사</t>
  </si>
  <si>
    <t>청 513.898-김225ㅅ</t>
  </si>
  <si>
    <t>JU0000063815</t>
  </si>
  <si>
    <t>암을 이기는 습관 : 세계적 암 예방 권위자 유근영 교수의 암 정복 연구</t>
  </si>
  <si>
    <t>유근영 지음</t>
  </si>
  <si>
    <t>포르체</t>
  </si>
  <si>
    <t>청 513.994-유18ㅇ</t>
  </si>
  <si>
    <t>JU0000063803</t>
  </si>
  <si>
    <t>AI에게 건강을 맡겨도 될까요? : 로봇 의사부터 건강 데이터까지, 헬스케어 AI의 미래</t>
  </si>
  <si>
    <t>김준혁 지음</t>
  </si>
  <si>
    <t>휴머니스트</t>
  </si>
  <si>
    <t>청 517.3-김77ㅇ</t>
  </si>
  <si>
    <t>JU0000063828</t>
  </si>
  <si>
    <t>(하루의 휴식을 최고의 성과로 바꾸는) 수면 전략</t>
  </si>
  <si>
    <t>스미야 료 지음;최윤경 옮김</t>
  </si>
  <si>
    <t>두드림미디어</t>
  </si>
  <si>
    <t>청 517.31-스39ㅅ</t>
  </si>
  <si>
    <t>JU0000063822</t>
  </si>
  <si>
    <t>마름모 코어 스트레칭 : 비뚤어진 내 몸을 바로잡는 진짜 코어의 힘 : 이론×움직임×영상으로 완성하는 12가지 체형 교정 프로젝트</t>
  </si>
  <si>
    <t>권혁미 지음</t>
  </si>
  <si>
    <t>판미동</t>
  </si>
  <si>
    <t>청 517.32-권94ㅁ</t>
  </si>
  <si>
    <t>JU0000063823</t>
  </si>
  <si>
    <t>하체 혁명 : 언덕 운동으로 늘리는 건강수명</t>
  </si>
  <si>
    <t>김성곤 지음</t>
  </si>
  <si>
    <t>청 517.32-김53ㅎ</t>
  </si>
  <si>
    <t>JU0000063825</t>
  </si>
  <si>
    <t>(늘 피곤한 당신을 위한) 최소한의 생존 체력 운동</t>
  </si>
  <si>
    <t>백관장 지음</t>
  </si>
  <si>
    <t>클</t>
  </si>
  <si>
    <t>청 517.32-백16ㅊ</t>
  </si>
  <si>
    <t>JU0000063968</t>
  </si>
  <si>
    <t>(꼬리에 꼬리를 무는) 신소재 이야기 : 마법의 하얀 가루부터 해리 포터의 투명 망토까지 인류를 입히고 먹이고 살린 신소재의 비밀!</t>
  </si>
  <si>
    <t>홍완식 지음</t>
  </si>
  <si>
    <t>주니어태학:태학사</t>
  </si>
  <si>
    <t>청 530.4-홍66ㅅ</t>
  </si>
  <si>
    <t>JU0000063807</t>
  </si>
  <si>
    <t>재활용의 거짓말 = The waste paradox : beyond disposal : 쓰레기 패러독스 분리했지만 결국 태워지는 쓰레기</t>
  </si>
  <si>
    <t>문관식 지음</t>
  </si>
  <si>
    <t>Hermonhouse(헤르몬하우스):피앤피북</t>
  </si>
  <si>
    <t>청 539.49-문16ㅈ</t>
  </si>
  <si>
    <t>JU0000063834</t>
  </si>
  <si>
    <t>요즈음 건축 2.0 = Multiverse architecture : notes on a changing discipline : 건축가에게 꼭 필요한 고민과 실천의 기록들</t>
  </si>
  <si>
    <t>국형걸 지음</t>
  </si>
  <si>
    <t>효형</t>
  </si>
  <si>
    <t>청 540.04-국94ㅇ</t>
  </si>
  <si>
    <t>JU0000063842</t>
  </si>
  <si>
    <t>세상을 읽는 안목 서양 건축사 : 낯선 시대와 공간을 들여다보는 가장 흥미로운 방법</t>
  </si>
  <si>
    <t>구니히로 조지 지음;민성휘 옮김</t>
  </si>
  <si>
    <t>북스톤</t>
  </si>
  <si>
    <t>청 540.092-구219ㅅ</t>
  </si>
  <si>
    <t>JU0000063838</t>
  </si>
  <si>
    <t>이타미 준 나의 건축</t>
  </si>
  <si>
    <t>이타미 준 지음;유이화 엮음;김난주 옮김</t>
  </si>
  <si>
    <t>마음산책</t>
  </si>
  <si>
    <t>청 540.099-이831ㅇ</t>
  </si>
  <si>
    <t>JU0000063836</t>
  </si>
  <si>
    <t>자동차에 관한 거의 모든 이야기 : 벤츠에서 테슬라까지, 150년 역사에 담긴 흥미진진 자동차 문화사전</t>
  </si>
  <si>
    <t>루카 데 메오 지음;유상희 옮김</t>
  </si>
  <si>
    <t>미래의창</t>
  </si>
  <si>
    <t>청 556-메65ㅈ</t>
  </si>
  <si>
    <t>JU0000063813</t>
  </si>
  <si>
    <t>전통주로 빚은 인문학</t>
  </si>
  <si>
    <t>박운석 지음</t>
  </si>
  <si>
    <t>학이사</t>
  </si>
  <si>
    <t>청 573.41-박67ㅈ</t>
  </si>
  <si>
    <t>JU0000063821</t>
  </si>
  <si>
    <t>올 어바웃 커피 : 전 세계 100만 바리스타의 필독서</t>
  </si>
  <si>
    <t>윌리엄 H. 우커스 지음;박보경 옮김</t>
  </si>
  <si>
    <t>세상의 아침</t>
  </si>
  <si>
    <t>청 573.93-우823ㅇ</t>
  </si>
  <si>
    <t>JU0000063824</t>
  </si>
  <si>
    <t>중년의 비밀병기, 보이차 : 몸과 마음을 정화하고 소통을 이끄는 30일 건강루틴</t>
  </si>
  <si>
    <t>노제승 지음</t>
  </si>
  <si>
    <t>작가의집</t>
  </si>
  <si>
    <t>청 573.94-노73ㅈ</t>
  </si>
  <si>
    <t>JU0000063816</t>
  </si>
  <si>
    <t>살림의 책 : 255가지 영감과 아이디어</t>
  </si>
  <si>
    <t>이지영 [외]지음</t>
  </si>
  <si>
    <t>책사람집</t>
  </si>
  <si>
    <t>청 591-이79ㅅ</t>
  </si>
  <si>
    <t>JU0000063817</t>
  </si>
  <si>
    <t>하의 수선의 모든 것 : 2만 시간 손끝에서 완성한 되살림의 기술</t>
  </si>
  <si>
    <t>장호진 지음</t>
  </si>
  <si>
    <t>북랩</t>
  </si>
  <si>
    <t>청 592.25-장95ㅎ</t>
  </si>
  <si>
    <t>JU0000063820</t>
  </si>
  <si>
    <t>차이니즈 테이블 : 미국 셰프가 본 중국 미식의 정원</t>
  </si>
  <si>
    <t>캐롤린 필립스 지음</t>
  </si>
  <si>
    <t>마르코폴로</t>
  </si>
  <si>
    <t>청 594.522-필239ㅊ</t>
  </si>
  <si>
    <t>JU0000063805</t>
  </si>
  <si>
    <t>망쳐도 괜찮아, 내가 먹을 프렌치 요리</t>
  </si>
  <si>
    <t>박 클레어 지음</t>
  </si>
  <si>
    <t>파롤앤</t>
  </si>
  <si>
    <t>청 594.54-박828ㅁ</t>
  </si>
  <si>
    <t>JU0000063812</t>
  </si>
  <si>
    <t>도쿄 커피명가에서 진심으로 알려주는 카페 디저트 : 최상의 맛을 끌어내는 카페 바흐의 디저트 레시피</t>
  </si>
  <si>
    <t>다구치 후미코,다구치 마모루 [공]지음;임지인 옮김</t>
  </si>
  <si>
    <t>청 594.5546-다17ㄷ</t>
  </si>
  <si>
    <t>JU0000063818</t>
  </si>
  <si>
    <t>소설 한 잔 : 소설 속 칵테일, 한 잔에 담긴 세계</t>
  </si>
  <si>
    <t>정인성 글;엄소정 그림</t>
  </si>
  <si>
    <t>영진닷컴</t>
  </si>
  <si>
    <t>청 594.5547-정69ㅅ</t>
  </si>
  <si>
    <t>JU0000063819</t>
  </si>
  <si>
    <t>수잔의 비건 레시피 = Vegan recipes : 다채로운 맛과 따뜻한 기억이 담긴 50가지 비건 레시피</t>
  </si>
  <si>
    <t>수잔 지음</t>
  </si>
  <si>
    <t>시대인</t>
  </si>
  <si>
    <t>청 594.677-수71ㅅ</t>
  </si>
  <si>
    <t>JU0000063837</t>
  </si>
  <si>
    <t>식빵 혁명 100 : 맛있다! 쉽다! 간편하다! 매일 추천 식빵 레시피</t>
  </si>
  <si>
    <t>바타코마마 지음;김지영 옮김</t>
  </si>
  <si>
    <t>청 594.71-바831ㅅ</t>
  </si>
  <si>
    <t>JU0000063814</t>
  </si>
  <si>
    <t>(단단한 아이로 자라는) 마음의 언어 : 25년 아동심리학자가 그림책에서 발견한 3~8세 정서 대화의 비밀</t>
  </si>
  <si>
    <t>강지현 지음</t>
  </si>
  <si>
    <t>라이프앤페이지</t>
  </si>
  <si>
    <t>청 598.1-강79ㅁ</t>
  </si>
  <si>
    <t>JU0000063832</t>
  </si>
  <si>
    <t>관찰 육아 : 불안한 부모에서 단단한 부모로</t>
  </si>
  <si>
    <t>박은희 지음</t>
  </si>
  <si>
    <t>상상아카데미</t>
  </si>
  <si>
    <t>청 598.1-박68ㄱ</t>
  </si>
  <si>
    <t>JU0000063839</t>
  </si>
  <si>
    <t>세상에서 가장 쉬운 문해력 수업, 초등저학년편 : 읽고 쓰고 말하고 생각하는 힘을 기르는 책 읽기의 비밀</t>
  </si>
  <si>
    <t>최나야 [외]지음</t>
  </si>
  <si>
    <t>로그인:이퍼블릭</t>
  </si>
  <si>
    <t>청 598.48-최211ㅅ</t>
  </si>
  <si>
    <t>JU0000063847</t>
  </si>
  <si>
    <t>(붓펜으로 쉽게 배우는) 한글 캘리그라피 : 기초부터 심화까지</t>
  </si>
  <si>
    <t>박효지 지음</t>
  </si>
  <si>
    <t>번쩍연구소</t>
  </si>
  <si>
    <t>청 640-박96ㅎ</t>
  </si>
  <si>
    <t>JU0000063841</t>
  </si>
  <si>
    <t>더 힙한 미술관</t>
  </si>
  <si>
    <t>장세현 지음</t>
  </si>
  <si>
    <t>이론과실천</t>
  </si>
  <si>
    <t>청 650.4-장53ㄷ</t>
  </si>
  <si>
    <t>JU0000063849</t>
  </si>
  <si>
    <t>장르영화 대사전 : 코즈믹 호러부터 무협까지, 장르영화의 모든 것</t>
  </si>
  <si>
    <t>김정곤,김익상 [공]지음</t>
  </si>
  <si>
    <t>청 688-김73ㅈ</t>
  </si>
  <si>
    <t>JU0000063850</t>
  </si>
  <si>
    <t>픽사, 미학적 상상력 : 애니메이션, 스토리텔링 그리고 디지털 문화</t>
  </si>
  <si>
    <t>에릭 헤르후스 지음;박종신 옮김</t>
  </si>
  <si>
    <t>한울</t>
  </si>
  <si>
    <t>청 688.6-헤238ㅍ</t>
  </si>
  <si>
    <t>JU0000063843</t>
  </si>
  <si>
    <t>인간의 게임 게임의 인간 = The anthropology of games</t>
  </si>
  <si>
    <t>박종윤 지음</t>
  </si>
  <si>
    <t>소락원</t>
  </si>
  <si>
    <t>청 691.15-박75ㅇ</t>
  </si>
  <si>
    <t>JU0000063845</t>
  </si>
  <si>
    <t>운동심리학의 정석 = Exercise psychology</t>
  </si>
  <si>
    <t>김병준 [외]지음</t>
  </si>
  <si>
    <t>Rainbow Books(레인보우북스)</t>
  </si>
  <si>
    <t>청 692.8-김44ㅇ</t>
  </si>
  <si>
    <t>JU0000063844</t>
  </si>
  <si>
    <t>(알면 더 재밌는) 월드컵 역사 : 36가지 에피소드로 만나는 월드컵의 모든 것</t>
  </si>
  <si>
    <t>한지용 지음</t>
  </si>
  <si>
    <t>초봄책방</t>
  </si>
  <si>
    <t>청 695.409-한79ㅇ</t>
  </si>
  <si>
    <t>JU0000063846</t>
  </si>
  <si>
    <t>탁구학개론 : 넷지마스터의 탁구에 관한 거의 모든 것</t>
  </si>
  <si>
    <t>배석민 지음</t>
  </si>
  <si>
    <t>책보람</t>
  </si>
  <si>
    <t>청 695.6-배53ㅌ</t>
  </si>
  <si>
    <t>JU0000063848</t>
  </si>
  <si>
    <t>도전 100 명산 : 나의 기록으로 완성하는 나만의 산행 일지</t>
  </si>
  <si>
    <t>김헌준 지음</t>
  </si>
  <si>
    <t>소금나무</t>
  </si>
  <si>
    <t>청 699.1-김93ㄷ</t>
  </si>
  <si>
    <t>JU0000063858</t>
  </si>
  <si>
    <t>한글 연대기 : 훈민에서 계몽으로, 계몽에서 민주로</t>
  </si>
  <si>
    <t>최경봉 지음</t>
  </si>
  <si>
    <t>돌베게</t>
  </si>
  <si>
    <t>청 711.2-최14ㅎ</t>
  </si>
  <si>
    <t>JU0000063851</t>
  </si>
  <si>
    <t>미래 세대를 위한 우리말과 문해력 : 우리말로 펴는 이야기꽃</t>
  </si>
  <si>
    <t>최종규 글;나유진 그림</t>
  </si>
  <si>
    <t>청 714-최75ㅁ</t>
  </si>
  <si>
    <t>JU0000063855</t>
  </si>
  <si>
    <t>(착! 붙는) 일본어 독해 : 첫걸음 떼고 바로 시작하는 일본어 독해 공부</t>
  </si>
  <si>
    <t>최민경 지음;최예나 일러스트</t>
  </si>
  <si>
    <t>시사일본어사</t>
  </si>
  <si>
    <t>청 737-최39ㅇ</t>
  </si>
  <si>
    <t>JU0000063854</t>
  </si>
  <si>
    <t>(80개 쇼츠로 배우는) 쇼츠 일본어 : 초급회화</t>
  </si>
  <si>
    <t>나카가와 쇼타,YBM 일본어연구소 [공]지음</t>
  </si>
  <si>
    <t>와이비엠홀딩스</t>
  </si>
  <si>
    <t>청 737.5-나821ㅅ</t>
  </si>
  <si>
    <t>JU0000063852</t>
  </si>
  <si>
    <t>Go! 독학 베트남어 첫걸음</t>
  </si>
  <si>
    <t>윤선애,시원스쿨 베트남어연구소 [공]지음</t>
  </si>
  <si>
    <t>시원스쿨닷컴</t>
  </si>
  <si>
    <t>청 739.82-윤53ㄱ</t>
  </si>
  <si>
    <t>JU0000063853</t>
  </si>
  <si>
    <t>(현장에서 바로 써먹는) GO! 독학 베트남어, 중고급편</t>
  </si>
  <si>
    <t>윤선애,시원스쿨어학연구소 [공]지음</t>
  </si>
  <si>
    <t>JU0000063856</t>
  </si>
  <si>
    <t>알쏭달쏭 영어 표현 100 : 헷갈리는 영어회화 표현</t>
  </si>
  <si>
    <t>전정국 지음</t>
  </si>
  <si>
    <t>청 747-전73ㅇ</t>
  </si>
  <si>
    <t>JU0000063857</t>
  </si>
  <si>
    <t>Go! 독학 스페인어 문법 : A1-B2 필수 문법 완벽 정복</t>
  </si>
  <si>
    <t>이소라 지음</t>
  </si>
  <si>
    <t>시원스쿨닷컴:에스제이더블유인터내셔널</t>
  </si>
  <si>
    <t>청 775-이55ㄱ</t>
  </si>
  <si>
    <t>JU0000063873</t>
  </si>
  <si>
    <t>북플라잉 = Book flying : 책쓰기로 날아오르다</t>
  </si>
  <si>
    <t>박성배 지음</t>
  </si>
  <si>
    <t>밥북</t>
  </si>
  <si>
    <t>청 802-박53ㅂ</t>
  </si>
  <si>
    <t>JU0000063874</t>
  </si>
  <si>
    <t>글쓰기로 독립하는 법 : 쓰는 사람에게는 믿는 구석 하나가 더 있다</t>
  </si>
  <si>
    <t>정지우 지음</t>
  </si>
  <si>
    <t>유유</t>
  </si>
  <si>
    <t>청 802-정79ㄱ</t>
  </si>
  <si>
    <t>JU0000063901</t>
  </si>
  <si>
    <t>잘 팔리는 스토리의 비밀 : 인물의 변화와 감정의 흐름이 만드는 이야기의 힘</t>
  </si>
  <si>
    <t>앤서니 멀린스 지음;이민철 옮김</t>
  </si>
  <si>
    <t>세종서적</t>
  </si>
  <si>
    <t>청 802.2-멀239ㅈ</t>
  </si>
  <si>
    <t>JU0000063872</t>
  </si>
  <si>
    <t>듣는 힘은 삶의 무기가 된다 = How to become a good listener : 고요한 공감이 만드는 대화의 기적</t>
  </si>
  <si>
    <t>마쓰다 미히로 지음;정현 옮김</t>
  </si>
  <si>
    <t>한가한오후</t>
  </si>
  <si>
    <t>청 802.56-마58ㄷ</t>
  </si>
  <si>
    <t>JU0000063892</t>
  </si>
  <si>
    <t>김기림 전집. 1, 시</t>
  </si>
  <si>
    <t>김기림 지음;권영민 엮음</t>
  </si>
  <si>
    <t>청 810.81-김19ㄱ-1</t>
  </si>
  <si>
    <t>JU0000063893</t>
  </si>
  <si>
    <t>김기림 전집. 2, 평론</t>
  </si>
  <si>
    <t>청 810.81-김19ㄱ-2</t>
  </si>
  <si>
    <t>JU0000063894</t>
  </si>
  <si>
    <t>김기림 전집. 3, 산문·기타</t>
  </si>
  <si>
    <t>청 810.81-김19ㄱ-3</t>
  </si>
  <si>
    <t>JU0000063870</t>
  </si>
  <si>
    <t>주피터 초상 : 소설체로 쓴 이상의 삶과 문학 이야기</t>
  </si>
  <si>
    <t>권영민 지음</t>
  </si>
  <si>
    <t>폭스코너</t>
  </si>
  <si>
    <t>청 810.9-권64ㅈ</t>
  </si>
  <si>
    <t>JU0000063878</t>
  </si>
  <si>
    <t>슬로우 슬로우</t>
  </si>
  <si>
    <t>강성은 지음</t>
  </si>
  <si>
    <t>봄날의책</t>
  </si>
  <si>
    <t>청 811.7-강53ㅅ</t>
  </si>
  <si>
    <t>JU0000063903</t>
  </si>
  <si>
    <t>나 우는 연기 잘하지 : 김승일 시집</t>
  </si>
  <si>
    <t>김승일 지음</t>
  </si>
  <si>
    <t>청 811.7-김58ㄴ</t>
  </si>
  <si>
    <t>JU0000063900</t>
  </si>
  <si>
    <t>싱크로나이즈드 바다 아네모네</t>
  </si>
  <si>
    <t>김혜순 지음</t>
  </si>
  <si>
    <t>난다</t>
  </si>
  <si>
    <t>청 811.7-김94ㅅ</t>
  </si>
  <si>
    <t>JU0000063888</t>
  </si>
  <si>
    <t>작약과 공터 : 허연 시집</t>
  </si>
  <si>
    <t>허연 지음</t>
  </si>
  <si>
    <t>청 811.7-허64ㅈ</t>
  </si>
  <si>
    <t>JU0000063865</t>
  </si>
  <si>
    <t>희곡을 읽는 시간</t>
  </si>
  <si>
    <t>이강백,차범석 [공]글</t>
  </si>
  <si>
    <t>청 812.6-이11ㅎ</t>
  </si>
  <si>
    <t>JU0000063889</t>
  </si>
  <si>
    <t>뱀과 양배추가 있는 풍경 : 강보라 소설</t>
  </si>
  <si>
    <t>강보라 지음</t>
  </si>
  <si>
    <t>청 813.7-강45ㅂ</t>
  </si>
  <si>
    <t>JU0000063882</t>
  </si>
  <si>
    <t>두 번째 첫사랑 : 김기승 장편소설</t>
  </si>
  <si>
    <t>김기승 지음</t>
  </si>
  <si>
    <t>다산글방</t>
  </si>
  <si>
    <t>청 813.7-김19ㄷ</t>
  </si>
  <si>
    <t>JU0000063867</t>
  </si>
  <si>
    <t>구멍 난 세계 : 우리 세계에 뚫린 구멍에 관한 이야기</t>
  </si>
  <si>
    <t>김지웅 지음</t>
  </si>
  <si>
    <t>책과나무</t>
  </si>
  <si>
    <t>청 813.7-김79ㄱ</t>
  </si>
  <si>
    <t>JU0000063887</t>
  </si>
  <si>
    <t>오직 그녀의 것 : 김혜진 장편소설</t>
  </si>
  <si>
    <t>김혜진 지음</t>
  </si>
  <si>
    <t>청 813.7-김94ㅇ</t>
  </si>
  <si>
    <t>JU0000063886</t>
  </si>
  <si>
    <t>파트타임 여행자 : 반수연 소설</t>
  </si>
  <si>
    <t>반수연 지음</t>
  </si>
  <si>
    <t>청 813.7-반57ㅍ</t>
  </si>
  <si>
    <t>JU0000063859</t>
  </si>
  <si>
    <t>너의 초록에 닿으면 : 배미주 장편소설</t>
  </si>
  <si>
    <t>배미주 지음</t>
  </si>
  <si>
    <t>청 813.7-배39ㄴ</t>
  </si>
  <si>
    <t>JU0000063884</t>
  </si>
  <si>
    <t>명작 영어교습소</t>
  </si>
  <si>
    <t>백정순 지음</t>
  </si>
  <si>
    <t>미다스북스</t>
  </si>
  <si>
    <t>청 813.7-백73ㅁ</t>
  </si>
  <si>
    <t>JU0000063883</t>
  </si>
  <si>
    <t>천국으로 가는 계단 : 이준성 단편소설</t>
  </si>
  <si>
    <t>이준성 지음</t>
  </si>
  <si>
    <t>나무야미안해</t>
  </si>
  <si>
    <t>청 813.7-이77ㅊ</t>
  </si>
  <si>
    <t>JU0000063880</t>
  </si>
  <si>
    <t>브레이크 아웃</t>
  </si>
  <si>
    <t>이나래 지음</t>
  </si>
  <si>
    <t>미싱링크</t>
  </si>
  <si>
    <t>청 813.7-이211ㅂ</t>
  </si>
  <si>
    <t>JU0000063895</t>
  </si>
  <si>
    <t>젠젠다, 시간이 빨라지는 주문 : 이동현 장편소설</t>
  </si>
  <si>
    <t>이동현 지음</t>
  </si>
  <si>
    <t>우리학교</t>
  </si>
  <si>
    <t>청 813.7-이225ㅈ</t>
  </si>
  <si>
    <t>JU0000063862</t>
  </si>
  <si>
    <t>카오스, 치즈, 턱시도</t>
  </si>
  <si>
    <t>이필원 지음</t>
  </si>
  <si>
    <t>청 813.7-이849ㅋ</t>
  </si>
  <si>
    <t>JU0000063879</t>
  </si>
  <si>
    <t>너를 보았지 : 임지원 장편소설</t>
  </si>
  <si>
    <t>임지원 지음</t>
  </si>
  <si>
    <t>청 813.7-임79ㄴ</t>
  </si>
  <si>
    <t>JU0000063898</t>
  </si>
  <si>
    <t>캠프 15. 1 : 장진성 장편소설</t>
  </si>
  <si>
    <t>장진성 [지음]</t>
  </si>
  <si>
    <t>영우드</t>
  </si>
  <si>
    <t>청 813.7-장79ㅋ-1</t>
  </si>
  <si>
    <t>JU0000063899</t>
  </si>
  <si>
    <t>캠프 15. 2 : 장진성 장편소설</t>
  </si>
  <si>
    <t>청 813.7-장79ㅋ-2</t>
  </si>
  <si>
    <t>JU0000063860</t>
  </si>
  <si>
    <t>이별 박물관 : 전성현 소설</t>
  </si>
  <si>
    <t>전성현 지음;서글 그림</t>
  </si>
  <si>
    <t>청 813.7-전53ㅇ</t>
  </si>
  <si>
    <t>JU0000063863</t>
  </si>
  <si>
    <t>늪지의 렌 : 최상희 장편소설</t>
  </si>
  <si>
    <t>최상희 지음</t>
  </si>
  <si>
    <t>청 813.7-최51ㄴ</t>
  </si>
  <si>
    <t>JU0000063861</t>
  </si>
  <si>
    <t>너의 우주가 들린다면 : 최양선 장편소설</t>
  </si>
  <si>
    <t>최양선 지음</t>
  </si>
  <si>
    <t>청 813.7-최62ㄴ</t>
  </si>
  <si>
    <t>JU0000063881</t>
  </si>
  <si>
    <t>야만의 바다 : 모든 것을 품고 모든 것을 묻다 : 하동현 장편소설</t>
  </si>
  <si>
    <t>하동현 [지음]</t>
  </si>
  <si>
    <t>예미</t>
  </si>
  <si>
    <t>청 813.7-하225ㅇ</t>
  </si>
  <si>
    <t>JU0000063864</t>
  </si>
  <si>
    <t>가족 계약</t>
  </si>
  <si>
    <t>한정영 [외]글</t>
  </si>
  <si>
    <t>404 Not Found:썬더버드</t>
  </si>
  <si>
    <t>청 813.7-한73ㄱ</t>
  </si>
  <si>
    <t>JU0000063891</t>
  </si>
  <si>
    <t>바다어語 마음사전</t>
  </si>
  <si>
    <t>한창훈 글;김무환 사진</t>
  </si>
  <si>
    <t>걷는사람</t>
  </si>
  <si>
    <t>청 814.7-한811ㅂ</t>
  </si>
  <si>
    <t>JU0000063890</t>
  </si>
  <si>
    <t>사랑하는 당신에게 : 함께 걷는 길 위에서</t>
  </si>
  <si>
    <t>강상현 지음</t>
  </si>
  <si>
    <t>요세미티</t>
  </si>
  <si>
    <t>청 818-강51ㅅ</t>
  </si>
  <si>
    <t>JU0000063871</t>
  </si>
  <si>
    <t>감정실격</t>
  </si>
  <si>
    <t>김나은 지음</t>
  </si>
  <si>
    <t>페르아미카실렌티아루네</t>
  </si>
  <si>
    <t>청 818-김211ㄱ</t>
  </si>
  <si>
    <t>JU0000063877</t>
  </si>
  <si>
    <t>여행이 끝나자 삶이 시작되었다 : 낯선 땅에서 살아가는 삶에 관해</t>
  </si>
  <si>
    <t>연하어 지음</t>
  </si>
  <si>
    <t>크루:한국학술정보</t>
  </si>
  <si>
    <t>청 818-연91ㅇ</t>
  </si>
  <si>
    <t>JU0000063804</t>
  </si>
  <si>
    <t>바다 위에도 길은 있으니까 : 스물다섯 선박 기관사의 단짠단짠 승선 라이프</t>
  </si>
  <si>
    <t>전소현,이선우 [공]지음</t>
  </si>
  <si>
    <t>현대지성</t>
  </si>
  <si>
    <t>청 818-전55ㅂ</t>
  </si>
  <si>
    <t>JU0000063875</t>
  </si>
  <si>
    <t>나는 걷고 생각하고 씁니다 : 워킹 에세이</t>
  </si>
  <si>
    <t>정선원 지음</t>
  </si>
  <si>
    <t>이은북</t>
  </si>
  <si>
    <t>청 818-정53ㄴ</t>
  </si>
  <si>
    <t>JU0000063868</t>
  </si>
  <si>
    <t>그림책 만드는 사람들 : 기획부터 출간까지, 그 모든 순간에 대하여</t>
  </si>
  <si>
    <t>최은영 글·인터뷰</t>
  </si>
  <si>
    <t>청 818-최68ㄱ</t>
  </si>
  <si>
    <t>JU0000063866</t>
  </si>
  <si>
    <t>영원을 향하여 : 안톤 허 장편소설</t>
  </si>
  <si>
    <t>안톤 허 지음;정보라 옮김</t>
  </si>
  <si>
    <t>vanta(반타):오팬하우스</t>
  </si>
  <si>
    <t>청 843.6-허61ㅇ</t>
  </si>
  <si>
    <t>JU0000063876</t>
  </si>
  <si>
    <t>브로큰 컨트리 : 클레어 레슬리 홀 장편소설</t>
  </si>
  <si>
    <t>클레어 레슬리 홀 지음;박지선 옮김</t>
  </si>
  <si>
    <t>북로망스</t>
  </si>
  <si>
    <t>청 843.6-홀828ㅂ</t>
  </si>
  <si>
    <t>JU0000063869</t>
  </si>
  <si>
    <t>이야기를 보여 줘! : 그림책 거장 21인과 나눈 속 깊은 대화</t>
  </si>
  <si>
    <t>레너드 S. 마커스 엮음;서남희 옮김</t>
  </si>
  <si>
    <t>청 848-마823ㅇ</t>
  </si>
  <si>
    <t>JU0000064070</t>
  </si>
  <si>
    <t>안부를 전하며 : 헤르만 헤세 x 빈센트 반 고흐</t>
  </si>
  <si>
    <t>헤르만 헤세,빈센트 반 고흐 [공]지음;홍선기 옮김</t>
  </si>
  <si>
    <t>모티브</t>
  </si>
  <si>
    <t>청 853-헤53ㅇ</t>
  </si>
  <si>
    <t>JU0000063897</t>
  </si>
  <si>
    <t>어두움의 연습</t>
  </si>
  <si>
    <t>나야 마리 아이트 지음;안미란 옮김</t>
  </si>
  <si>
    <t>청 859.81-아69ㅇ</t>
  </si>
  <si>
    <t>JU0000063896</t>
  </si>
  <si>
    <t>롤랑 바르트가 쓴 롤랑 바르트 : 나를 쓰다, 나를 읽다</t>
  </si>
  <si>
    <t>롤랑 바르트 지음;류재화 옮김</t>
  </si>
  <si>
    <t>21세기북스:북이십일</t>
  </si>
  <si>
    <t>청 868-바238ㄹ</t>
  </si>
  <si>
    <t>JU0000063885</t>
  </si>
  <si>
    <t>첫 기억</t>
  </si>
  <si>
    <t>아나 마리아 마투테 글;성초림 옮김</t>
  </si>
  <si>
    <t>청 873-마837ㅊ</t>
  </si>
  <si>
    <t>JU0000063902</t>
  </si>
  <si>
    <t>멜랑콜리아</t>
  </si>
  <si>
    <t>미르체아 커르터레스쿠 지음;백승남 옮김</t>
  </si>
  <si>
    <t>은행나무</t>
  </si>
  <si>
    <t>청 889-커238ㅁ</t>
  </si>
  <si>
    <t>JU0000063906</t>
  </si>
  <si>
    <t>옥스퍼드 인사이트 = Oxford insights : 유럽에서 세계 읽기</t>
  </si>
  <si>
    <t>박선영 지음</t>
  </si>
  <si>
    <t>이담북스:한국학술정보</t>
  </si>
  <si>
    <t>청 909-박53ㅇ</t>
  </si>
  <si>
    <t>JU0000063840</t>
  </si>
  <si>
    <t>말발굽 아래의 세계사 : 말은 어떻게 인류의 역사가 되었는가</t>
  </si>
  <si>
    <t>윌리엄 T. 테일러 지음;김승완 옮김</t>
  </si>
  <si>
    <t>사람in</t>
  </si>
  <si>
    <t>청 909-테69ㅁ</t>
  </si>
  <si>
    <t>JU0000063904</t>
  </si>
  <si>
    <t>주술 왕국 = The spellbound kingdom : why power in Korea turns to the supernatural : 연산군부터 윤석열까지 권력은 왜 신을 빌리는가</t>
  </si>
  <si>
    <t>김가현 지음</t>
  </si>
  <si>
    <t>갈무리</t>
  </si>
  <si>
    <t>청 911-김11ㅈ</t>
  </si>
  <si>
    <t>JU0000063905</t>
  </si>
  <si>
    <t>내 고장 문화유산을 만나는 궁궐 여행</t>
  </si>
  <si>
    <t>신명철 글;최태규 사진</t>
  </si>
  <si>
    <t>하움</t>
  </si>
  <si>
    <t>청 911.05-신34ㄴ</t>
  </si>
  <si>
    <t>JU0000063914</t>
  </si>
  <si>
    <t>횡단 한국사 : 연표로 건너는 한반도 121년, 1901~2021 : 광복 80주년 기념 에디션</t>
  </si>
  <si>
    <t>장석봉 기획·집필</t>
  </si>
  <si>
    <t>궁리</t>
  </si>
  <si>
    <t>청 911.059-장53ㅎ</t>
  </si>
  <si>
    <t>JU0000063915</t>
  </si>
  <si>
    <t>파괴된 청춘 : 강제징집과 프락치 강요 공작이 남긴 상처</t>
  </si>
  <si>
    <t>민병래 지음</t>
  </si>
  <si>
    <t>원더박스</t>
  </si>
  <si>
    <t>청 911.07-민44ㅍ</t>
  </si>
  <si>
    <t>JU0000063907</t>
  </si>
  <si>
    <t>아시아-태평양 전쟁 : 광기와 오만 : 아는 역사, 아직 모르는 이야기</t>
  </si>
  <si>
    <t>김휘찬 지음</t>
  </si>
  <si>
    <t>한언</t>
  </si>
  <si>
    <t>청 913.072-김97ㅇ</t>
  </si>
  <si>
    <t>JU0000063913</t>
  </si>
  <si>
    <t>대항해시대의 동남아시아</t>
  </si>
  <si>
    <t>앤서니 리드 지음;박소현 옮김</t>
  </si>
  <si>
    <t>글항아리</t>
  </si>
  <si>
    <t>청 914-리228ㄷ</t>
  </si>
  <si>
    <t>JU0000063912</t>
  </si>
  <si>
    <t>나치 마인드 : 역사가 주는 12가지 경고</t>
  </si>
  <si>
    <t>로런스 리스 지음;조행복 옮김</t>
  </si>
  <si>
    <t>책과함께</t>
  </si>
  <si>
    <t>청 925.073-리58ㄴ</t>
  </si>
  <si>
    <t>JU0000063911</t>
  </si>
  <si>
    <t>(언제나 걷기 좋은) 서울 둘레길 : 서울·수도권 사계절 걷기 여행 코스 59</t>
  </si>
  <si>
    <t>강세훈,이강 [공]지음</t>
  </si>
  <si>
    <t>비타북스</t>
  </si>
  <si>
    <t>청 981.1602-강53ㅅ</t>
  </si>
  <si>
    <t>JU0000063910</t>
  </si>
  <si>
    <t>렛츠고! 신안섬여행. 1 : 섬을 가장 멋지게 여행하는 방법</t>
  </si>
  <si>
    <t>양소희 지음</t>
  </si>
  <si>
    <t>여행연구소</t>
  </si>
  <si>
    <t>청 981.198-양55ㄹ-1</t>
  </si>
  <si>
    <t>JU0000063916</t>
  </si>
  <si>
    <t>이토록 다정한 대만이라니 : 숨겨진 매력을 찾아 떠난 17번의 대만 여행, 그리고 사람 이야기</t>
  </si>
  <si>
    <t>이수지 지음</t>
  </si>
  <si>
    <t>푸른향기</t>
  </si>
  <si>
    <t>청 981.2402-이57ㅇ</t>
  </si>
  <si>
    <t>JU0000063909</t>
  </si>
  <si>
    <t>당신이 모르는 그 곳, 우즈베키스탄 = Uzbekistan</t>
  </si>
  <si>
    <t>어라운더월드 편집부 지음</t>
  </si>
  <si>
    <t>어라운더월드</t>
  </si>
  <si>
    <t>청 981.6502-어231ㄷ</t>
  </si>
  <si>
    <t>JU0000063908</t>
  </si>
  <si>
    <t>해피 알로하 하와이 = Happy aloha hawaii : 스무 번의 하와이, 천천히 느리게 머무는 곳</t>
  </si>
  <si>
    <t>박성혜 지음</t>
  </si>
  <si>
    <t>청 986.7802-박53ㅎ</t>
  </si>
  <si>
    <t>연번</t>
    <phoneticPr fontId="1" type="noConversion"/>
  </si>
  <si>
    <t>등록번호</t>
    <phoneticPr fontId="1" type="noConversion"/>
  </si>
  <si>
    <t>청구기호</t>
    <phoneticPr fontId="1" type="noConversion"/>
  </si>
  <si>
    <t>청소년도서관 정기도서(2차) 목록 - 어린이자료실</t>
    <phoneticPr fontId="1" type="noConversion"/>
  </si>
  <si>
    <t>청소년도서관 정기도서(2차) 목록 - 청소년자료실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</si>
</sst>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0"/>
      <color theme="1"/>
      <name val="맑은 고딕"/>
      <family val="2"/>
      <charset val="129"/>
      <scheme val="minor"/>
    </font>
    <font>
      <sz val="3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9"/>
  <sheetViews>
    <sheetView tabSelected="1" workbookViewId="0">
      <selection sqref="A1:H1"/>
    </sheetView>
  </sheetViews>
  <sheetFormatPr defaultRowHeight="16.5" x14ac:dyDescent="0.3"/>
  <cols>
    <col min="1" max="1" width="6.625" customWidth="1"/>
    <col min="2" max="2" width="14.5" customWidth="1"/>
    <col min="3" max="3" width="67.25" customWidth="1"/>
    <col min="4" max="4" width="43.25" customWidth="1"/>
    <col min="5" max="5" width="34.25" customWidth="1"/>
    <col min="6" max="6" width="7.75" customWidth="1"/>
    <col min="7" max="7" width="16.75" customWidth="1"/>
    <col min="8" max="8" width="18.5" customWidth="1"/>
  </cols>
  <sheetData>
    <row r="1" spans="1:8" ht="49.5" customHeight="1" x14ac:dyDescent="0.3">
      <c r="A1" s="2" t="s">
        <v>1666</v>
      </c>
      <c r="B1" s="3"/>
      <c r="C1" s="3"/>
      <c r="D1" s="3"/>
      <c r="E1" s="3"/>
      <c r="F1" s="3"/>
      <c r="G1" s="3"/>
      <c r="H1" s="3"/>
    </row>
    <row r="2" spans="1:8" x14ac:dyDescent="0.3">
      <c r="A2" s="1" t="s">
        <v>1662</v>
      </c>
      <c r="B2" s="1" t="s">
        <v>1663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1664</v>
      </c>
    </row>
    <row r="3" spans="1:8" x14ac:dyDescent="0.3">
      <c r="A3" s="1">
        <v>1</v>
      </c>
      <c r="B3" s="1" t="s">
        <v>723</v>
      </c>
      <c r="C3" s="1" t="s">
        <v>724</v>
      </c>
      <c r="D3" s="1" t="s">
        <v>725</v>
      </c>
      <c r="E3" s="1" t="s">
        <v>726</v>
      </c>
      <c r="F3" s="1">
        <v>2025</v>
      </c>
      <c r="G3" s="1" t="str">
        <f>"9791165384630"</f>
        <v>9791165384630</v>
      </c>
      <c r="H3" s="1" t="s">
        <v>727</v>
      </c>
    </row>
    <row r="4" spans="1:8" x14ac:dyDescent="0.3">
      <c r="A4" s="1">
        <v>2</v>
      </c>
      <c r="B4" s="1" t="s">
        <v>728</v>
      </c>
      <c r="C4" s="1" t="s">
        <v>729</v>
      </c>
      <c r="D4" s="1" t="s">
        <v>730</v>
      </c>
      <c r="E4" s="1" t="s">
        <v>731</v>
      </c>
      <c r="F4" s="1">
        <v>2025</v>
      </c>
      <c r="G4" s="1" t="str">
        <f>"9788966264957"</f>
        <v>9788966264957</v>
      </c>
      <c r="H4" s="1" t="s">
        <v>732</v>
      </c>
    </row>
    <row r="5" spans="1:8" x14ac:dyDescent="0.3">
      <c r="A5" s="1">
        <v>3</v>
      </c>
      <c r="B5" s="1" t="s">
        <v>733</v>
      </c>
      <c r="C5" s="1" t="s">
        <v>734</v>
      </c>
      <c r="D5" s="1" t="s">
        <v>735</v>
      </c>
      <c r="E5" s="1" t="s">
        <v>736</v>
      </c>
      <c r="F5" s="1">
        <v>2025</v>
      </c>
      <c r="G5" s="1" t="str">
        <f>"9791194706014"</f>
        <v>9791194706014</v>
      </c>
      <c r="H5" s="1" t="s">
        <v>737</v>
      </c>
    </row>
    <row r="6" spans="1:8" x14ac:dyDescent="0.3">
      <c r="A6" s="1">
        <v>4</v>
      </c>
      <c r="B6" s="1" t="s">
        <v>738</v>
      </c>
      <c r="C6" s="1" t="s">
        <v>739</v>
      </c>
      <c r="D6" s="1" t="s">
        <v>740</v>
      </c>
      <c r="E6" s="1" t="s">
        <v>741</v>
      </c>
      <c r="F6" s="1">
        <v>2025</v>
      </c>
      <c r="G6" s="1" t="str">
        <f>"9791192090665"</f>
        <v>9791192090665</v>
      </c>
      <c r="H6" s="1" t="s">
        <v>742</v>
      </c>
    </row>
    <row r="7" spans="1:8" x14ac:dyDescent="0.3">
      <c r="A7" s="1">
        <v>5</v>
      </c>
      <c r="B7" s="1" t="s">
        <v>743</v>
      </c>
      <c r="C7" s="1" t="s">
        <v>744</v>
      </c>
      <c r="D7" s="1" t="s">
        <v>745</v>
      </c>
      <c r="E7" s="1" t="s">
        <v>746</v>
      </c>
      <c r="F7" s="1">
        <v>2025</v>
      </c>
      <c r="G7" s="1" t="str">
        <f>"9788932044361"</f>
        <v>9788932044361</v>
      </c>
      <c r="H7" s="1" t="s">
        <v>747</v>
      </c>
    </row>
    <row r="8" spans="1:8" x14ac:dyDescent="0.3">
      <c r="A8" s="1">
        <v>6</v>
      </c>
      <c r="B8" s="1" t="s">
        <v>748</v>
      </c>
      <c r="C8" s="1" t="s">
        <v>749</v>
      </c>
      <c r="D8" s="1" t="s">
        <v>750</v>
      </c>
      <c r="E8" s="1" t="s">
        <v>751</v>
      </c>
      <c r="F8" s="1">
        <v>2025</v>
      </c>
      <c r="G8" s="1" t="str">
        <f>"9791165703646"</f>
        <v>9791165703646</v>
      </c>
      <c r="H8" s="1" t="s">
        <v>752</v>
      </c>
    </row>
    <row r="9" spans="1:8" x14ac:dyDescent="0.3">
      <c r="A9" s="1">
        <v>7</v>
      </c>
      <c r="B9" s="1" t="s">
        <v>753</v>
      </c>
      <c r="C9" s="1" t="s">
        <v>754</v>
      </c>
      <c r="D9" s="1" t="s">
        <v>755</v>
      </c>
      <c r="E9" s="1" t="s">
        <v>756</v>
      </c>
      <c r="F9" s="1">
        <v>2025</v>
      </c>
      <c r="G9" s="1" t="str">
        <f>"9788964452998"</f>
        <v>9788964452998</v>
      </c>
      <c r="H9" s="1" t="s">
        <v>757</v>
      </c>
    </row>
    <row r="10" spans="1:8" x14ac:dyDescent="0.3">
      <c r="A10" s="1">
        <v>8</v>
      </c>
      <c r="B10" s="1" t="s">
        <v>758</v>
      </c>
      <c r="C10" s="1" t="s">
        <v>759</v>
      </c>
      <c r="D10" s="1" t="s">
        <v>760</v>
      </c>
      <c r="E10" s="1" t="s">
        <v>761</v>
      </c>
      <c r="F10" s="1">
        <v>2025</v>
      </c>
      <c r="G10" s="1" t="str">
        <f>"9791160029642"</f>
        <v>9791160029642</v>
      </c>
      <c r="H10" s="1" t="s">
        <v>762</v>
      </c>
    </row>
    <row r="11" spans="1:8" x14ac:dyDescent="0.3">
      <c r="A11" s="1">
        <v>9</v>
      </c>
      <c r="B11" s="1" t="s">
        <v>763</v>
      </c>
      <c r="C11" s="1" t="s">
        <v>764</v>
      </c>
      <c r="D11" s="1" t="s">
        <v>765</v>
      </c>
      <c r="E11" s="1" t="s">
        <v>766</v>
      </c>
      <c r="F11" s="1">
        <v>2025</v>
      </c>
      <c r="G11" s="1" t="str">
        <f>"9788957339930"</f>
        <v>9788957339930</v>
      </c>
      <c r="H11" s="1" t="s">
        <v>767</v>
      </c>
    </row>
    <row r="12" spans="1:8" x14ac:dyDescent="0.3">
      <c r="A12" s="1">
        <v>10</v>
      </c>
      <c r="B12" s="1" t="s">
        <v>768</v>
      </c>
      <c r="C12" s="1" t="s">
        <v>769</v>
      </c>
      <c r="D12" s="1" t="s">
        <v>770</v>
      </c>
      <c r="E12" s="1" t="s">
        <v>771</v>
      </c>
      <c r="F12" s="1">
        <v>2025</v>
      </c>
      <c r="G12" s="1" t="str">
        <f>"9791197938863"</f>
        <v>9791197938863</v>
      </c>
      <c r="H12" s="1" t="s">
        <v>772</v>
      </c>
    </row>
    <row r="13" spans="1:8" x14ac:dyDescent="0.3">
      <c r="A13" s="1">
        <v>11</v>
      </c>
      <c r="B13" s="1" t="s">
        <v>773</v>
      </c>
      <c r="C13" s="1" t="s">
        <v>774</v>
      </c>
      <c r="D13" s="1" t="s">
        <v>775</v>
      </c>
      <c r="E13" s="1" t="s">
        <v>776</v>
      </c>
      <c r="F13" s="1">
        <v>2025</v>
      </c>
      <c r="G13" s="1" t="str">
        <f>"9791189327415"</f>
        <v>9791189327415</v>
      </c>
      <c r="H13" s="1" t="s">
        <v>777</v>
      </c>
    </row>
    <row r="14" spans="1:8" x14ac:dyDescent="0.3">
      <c r="A14" s="1">
        <v>12</v>
      </c>
      <c r="B14" s="1" t="s">
        <v>778</v>
      </c>
      <c r="C14" s="1" t="s">
        <v>779</v>
      </c>
      <c r="D14" s="1" t="s">
        <v>780</v>
      </c>
      <c r="E14" s="1" t="s">
        <v>781</v>
      </c>
      <c r="F14" s="1">
        <v>2026</v>
      </c>
      <c r="G14" s="1" t="str">
        <f>"9791140717729"</f>
        <v>9791140717729</v>
      </c>
      <c r="H14" s="1" t="s">
        <v>782</v>
      </c>
    </row>
    <row r="15" spans="1:8" x14ac:dyDescent="0.3">
      <c r="A15" s="1">
        <v>13</v>
      </c>
      <c r="B15" s="1" t="s">
        <v>783</v>
      </c>
      <c r="C15" s="1" t="s">
        <v>784</v>
      </c>
      <c r="D15" s="1" t="s">
        <v>785</v>
      </c>
      <c r="E15" s="1" t="s">
        <v>786</v>
      </c>
      <c r="F15" s="1">
        <v>2025</v>
      </c>
      <c r="G15" s="1" t="str">
        <f>"9791173323393"</f>
        <v>9791173323393</v>
      </c>
      <c r="H15" s="1" t="s">
        <v>787</v>
      </c>
    </row>
    <row r="16" spans="1:8" x14ac:dyDescent="0.3">
      <c r="A16" s="1">
        <v>14</v>
      </c>
      <c r="B16" s="1" t="s">
        <v>788</v>
      </c>
      <c r="C16" s="1" t="s">
        <v>789</v>
      </c>
      <c r="D16" s="1" t="s">
        <v>790</v>
      </c>
      <c r="E16" s="1" t="s">
        <v>791</v>
      </c>
      <c r="F16" s="1">
        <v>2025</v>
      </c>
      <c r="G16" s="1" t="str">
        <f>"9791189497675"</f>
        <v>9791189497675</v>
      </c>
      <c r="H16" s="1" t="s">
        <v>792</v>
      </c>
    </row>
    <row r="17" spans="1:8" x14ac:dyDescent="0.3">
      <c r="A17" s="1">
        <v>15</v>
      </c>
      <c r="B17" s="1" t="s">
        <v>793</v>
      </c>
      <c r="C17" s="1" t="s">
        <v>794</v>
      </c>
      <c r="D17" s="1" t="s">
        <v>795</v>
      </c>
      <c r="E17" s="1" t="s">
        <v>796</v>
      </c>
      <c r="F17" s="1">
        <v>2025</v>
      </c>
      <c r="G17" s="1" t="str">
        <f>"9791175500112"</f>
        <v>9791175500112</v>
      </c>
      <c r="H17" s="1" t="s">
        <v>797</v>
      </c>
    </row>
    <row r="18" spans="1:8" x14ac:dyDescent="0.3">
      <c r="A18" s="1">
        <v>16</v>
      </c>
      <c r="B18" s="1" t="s">
        <v>798</v>
      </c>
      <c r="C18" s="1" t="s">
        <v>799</v>
      </c>
      <c r="D18" s="1" t="s">
        <v>800</v>
      </c>
      <c r="E18" s="1" t="s">
        <v>801</v>
      </c>
      <c r="F18" s="1">
        <v>2025</v>
      </c>
      <c r="G18" s="1" t="str">
        <f>"9791199092907"</f>
        <v>9791199092907</v>
      </c>
      <c r="H18" s="1" t="s">
        <v>802</v>
      </c>
    </row>
    <row r="19" spans="1:8" x14ac:dyDescent="0.3">
      <c r="A19" s="1">
        <v>17</v>
      </c>
      <c r="B19" s="1" t="s">
        <v>803</v>
      </c>
      <c r="C19" s="1" t="s">
        <v>804</v>
      </c>
      <c r="D19" s="1" t="s">
        <v>805</v>
      </c>
      <c r="E19" s="1" t="s">
        <v>806</v>
      </c>
      <c r="F19" s="1">
        <v>2026</v>
      </c>
      <c r="G19" s="1" t="str">
        <f>"9788989007074"</f>
        <v>9788989007074</v>
      </c>
      <c r="H19" s="1" t="s">
        <v>807</v>
      </c>
    </row>
    <row r="20" spans="1:8" x14ac:dyDescent="0.3">
      <c r="A20" s="1">
        <v>18</v>
      </c>
      <c r="B20" s="1" t="s">
        <v>808</v>
      </c>
      <c r="C20" s="1" t="s">
        <v>809</v>
      </c>
      <c r="D20" s="1" t="s">
        <v>810</v>
      </c>
      <c r="E20" s="1" t="s">
        <v>811</v>
      </c>
      <c r="F20" s="1">
        <v>2025</v>
      </c>
      <c r="G20" s="1" t="str">
        <f>"9791194508588"</f>
        <v>9791194508588</v>
      </c>
      <c r="H20" s="1" t="s">
        <v>812</v>
      </c>
    </row>
    <row r="21" spans="1:8" x14ac:dyDescent="0.3">
      <c r="A21" s="1">
        <v>19</v>
      </c>
      <c r="B21" s="1" t="s">
        <v>813</v>
      </c>
      <c r="C21" s="1" t="s">
        <v>814</v>
      </c>
      <c r="D21" s="1" t="s">
        <v>815</v>
      </c>
      <c r="E21" s="1" t="s">
        <v>816</v>
      </c>
      <c r="F21" s="1">
        <v>2025</v>
      </c>
      <c r="G21" s="1" t="str">
        <f>"9791192275307"</f>
        <v>9791192275307</v>
      </c>
      <c r="H21" s="1" t="s">
        <v>817</v>
      </c>
    </row>
    <row r="22" spans="1:8" x14ac:dyDescent="0.3">
      <c r="A22" s="1">
        <v>20</v>
      </c>
      <c r="B22" s="1" t="s">
        <v>818</v>
      </c>
      <c r="C22" s="1" t="s">
        <v>819</v>
      </c>
      <c r="D22" s="1" t="s">
        <v>820</v>
      </c>
      <c r="E22" s="1" t="s">
        <v>821</v>
      </c>
      <c r="F22" s="1">
        <v>2025</v>
      </c>
      <c r="G22" s="1" t="str">
        <f>"9788947502023"</f>
        <v>9788947502023</v>
      </c>
      <c r="H22" s="1" t="s">
        <v>822</v>
      </c>
    </row>
    <row r="23" spans="1:8" x14ac:dyDescent="0.3">
      <c r="A23" s="1">
        <v>21</v>
      </c>
      <c r="B23" s="1" t="s">
        <v>823</v>
      </c>
      <c r="C23" s="1" t="s">
        <v>824</v>
      </c>
      <c r="D23" s="1" t="s">
        <v>825</v>
      </c>
      <c r="E23" s="1" t="s">
        <v>826</v>
      </c>
      <c r="F23" s="1">
        <v>2025</v>
      </c>
      <c r="G23" s="1" t="str">
        <f>"9791194050476"</f>
        <v>9791194050476</v>
      </c>
      <c r="H23" s="1" t="s">
        <v>827</v>
      </c>
    </row>
    <row r="24" spans="1:8" x14ac:dyDescent="0.3">
      <c r="A24" s="1">
        <v>22</v>
      </c>
      <c r="B24" s="1" t="s">
        <v>828</v>
      </c>
      <c r="C24" s="1" t="s">
        <v>829</v>
      </c>
      <c r="D24" s="1" t="s">
        <v>830</v>
      </c>
      <c r="E24" s="1" t="s">
        <v>831</v>
      </c>
      <c r="F24" s="1">
        <v>2025</v>
      </c>
      <c r="G24" s="1" t="str">
        <f>"9791197632754"</f>
        <v>9791197632754</v>
      </c>
      <c r="H24" s="1" t="s">
        <v>832</v>
      </c>
    </row>
    <row r="25" spans="1:8" x14ac:dyDescent="0.3">
      <c r="A25" s="1">
        <v>23</v>
      </c>
      <c r="B25" s="1" t="s">
        <v>833</v>
      </c>
      <c r="C25" s="1" t="s">
        <v>834</v>
      </c>
      <c r="D25" s="1" t="s">
        <v>835</v>
      </c>
      <c r="E25" s="1" t="s">
        <v>836</v>
      </c>
      <c r="F25" s="1">
        <v>2025</v>
      </c>
      <c r="G25" s="1" t="str">
        <f>"9791199072961"</f>
        <v>9791199072961</v>
      </c>
      <c r="H25" s="1" t="s">
        <v>837</v>
      </c>
    </row>
    <row r="26" spans="1:8" x14ac:dyDescent="0.3">
      <c r="A26" s="1">
        <v>24</v>
      </c>
      <c r="B26" s="1" t="s">
        <v>838</v>
      </c>
      <c r="C26" s="1" t="s">
        <v>839</v>
      </c>
      <c r="D26" s="1" t="s">
        <v>840</v>
      </c>
      <c r="E26" s="1" t="s">
        <v>841</v>
      </c>
      <c r="F26" s="1">
        <v>2025</v>
      </c>
      <c r="G26" s="1" t="str">
        <f>"9791157064748"</f>
        <v>9791157064748</v>
      </c>
      <c r="H26" s="1" t="s">
        <v>842</v>
      </c>
    </row>
    <row r="27" spans="1:8" x14ac:dyDescent="0.3">
      <c r="A27" s="1">
        <v>25</v>
      </c>
      <c r="B27" s="1" t="s">
        <v>843</v>
      </c>
      <c r="C27" s="1" t="s">
        <v>844</v>
      </c>
      <c r="D27" s="1" t="s">
        <v>845</v>
      </c>
      <c r="E27" s="1" t="s">
        <v>846</v>
      </c>
      <c r="F27" s="1">
        <v>2025</v>
      </c>
      <c r="G27" s="1" t="str">
        <f>"9791139228311"</f>
        <v>9791139228311</v>
      </c>
      <c r="H27" s="1" t="s">
        <v>847</v>
      </c>
    </row>
    <row r="28" spans="1:8" x14ac:dyDescent="0.3">
      <c r="A28" s="1">
        <v>26</v>
      </c>
      <c r="B28" s="1" t="s">
        <v>848</v>
      </c>
      <c r="C28" s="1" t="s">
        <v>849</v>
      </c>
      <c r="D28" s="1" t="s">
        <v>850</v>
      </c>
      <c r="E28" s="1" t="s">
        <v>851</v>
      </c>
      <c r="F28" s="1">
        <v>2025</v>
      </c>
      <c r="G28" s="1" t="str">
        <f>"9788968335211"</f>
        <v>9788968335211</v>
      </c>
      <c r="H28" s="1" t="s">
        <v>852</v>
      </c>
    </row>
    <row r="29" spans="1:8" x14ac:dyDescent="0.3">
      <c r="A29" s="1">
        <v>27</v>
      </c>
      <c r="B29" s="1" t="s">
        <v>853</v>
      </c>
      <c r="C29" s="1" t="s">
        <v>854</v>
      </c>
      <c r="D29" s="1" t="s">
        <v>855</v>
      </c>
      <c r="E29" s="1" t="s">
        <v>856</v>
      </c>
      <c r="F29" s="1">
        <v>2025</v>
      </c>
      <c r="G29" s="1" t="str">
        <f>"9791172636005"</f>
        <v>9791172636005</v>
      </c>
      <c r="H29" s="1" t="s">
        <v>857</v>
      </c>
    </row>
    <row r="30" spans="1:8" x14ac:dyDescent="0.3">
      <c r="A30" s="1">
        <v>28</v>
      </c>
      <c r="B30" s="1" t="s">
        <v>858</v>
      </c>
      <c r="C30" s="1" t="s">
        <v>859</v>
      </c>
      <c r="D30" s="1" t="s">
        <v>860</v>
      </c>
      <c r="E30" s="1" t="s">
        <v>861</v>
      </c>
      <c r="F30" s="1">
        <v>2025</v>
      </c>
      <c r="G30" s="1" t="str">
        <f>"9791157833832"</f>
        <v>9791157833832</v>
      </c>
      <c r="H30" s="1" t="s">
        <v>862</v>
      </c>
    </row>
    <row r="31" spans="1:8" x14ac:dyDescent="0.3">
      <c r="A31" s="1">
        <v>29</v>
      </c>
      <c r="B31" s="1" t="s">
        <v>863</v>
      </c>
      <c r="C31" s="1" t="s">
        <v>864</v>
      </c>
      <c r="D31" s="1" t="s">
        <v>865</v>
      </c>
      <c r="E31" s="1" t="s">
        <v>866</v>
      </c>
      <c r="F31" s="1">
        <v>2025</v>
      </c>
      <c r="G31" s="1" t="str">
        <f>"9791192556420"</f>
        <v>9791192556420</v>
      </c>
      <c r="H31" s="1" t="s">
        <v>867</v>
      </c>
    </row>
    <row r="32" spans="1:8" x14ac:dyDescent="0.3">
      <c r="A32" s="1">
        <v>30</v>
      </c>
      <c r="B32" s="1" t="s">
        <v>868</v>
      </c>
      <c r="C32" s="1" t="s">
        <v>869</v>
      </c>
      <c r="D32" s="1" t="s">
        <v>870</v>
      </c>
      <c r="E32" s="1" t="s">
        <v>871</v>
      </c>
      <c r="F32" s="1">
        <v>2025</v>
      </c>
      <c r="G32" s="1" t="str">
        <f>"9788990701664"</f>
        <v>9788990701664</v>
      </c>
      <c r="H32" s="1" t="s">
        <v>872</v>
      </c>
    </row>
    <row r="33" spans="1:8" x14ac:dyDescent="0.3">
      <c r="A33" s="1">
        <v>31</v>
      </c>
      <c r="B33" s="1" t="s">
        <v>873</v>
      </c>
      <c r="C33" s="1" t="s">
        <v>874</v>
      </c>
      <c r="D33" s="1" t="s">
        <v>875</v>
      </c>
      <c r="E33" s="1" t="s">
        <v>846</v>
      </c>
      <c r="F33" s="1">
        <v>2025</v>
      </c>
      <c r="G33" s="1" t="str">
        <f>"9791139228403"</f>
        <v>9791139228403</v>
      </c>
      <c r="H33" s="1" t="s">
        <v>876</v>
      </c>
    </row>
    <row r="34" spans="1:8" x14ac:dyDescent="0.3">
      <c r="A34" s="1">
        <v>32</v>
      </c>
      <c r="B34" s="1" t="s">
        <v>877</v>
      </c>
      <c r="C34" s="1" t="s">
        <v>878</v>
      </c>
      <c r="D34" s="1" t="s">
        <v>879</v>
      </c>
      <c r="E34" s="1" t="s">
        <v>880</v>
      </c>
      <c r="F34" s="1">
        <v>2025</v>
      </c>
      <c r="G34" s="1" t="str">
        <f>"9791191484359"</f>
        <v>9791191484359</v>
      </c>
      <c r="H34" s="1" t="s">
        <v>881</v>
      </c>
    </row>
    <row r="35" spans="1:8" x14ac:dyDescent="0.3">
      <c r="A35" s="1">
        <v>33</v>
      </c>
      <c r="B35" s="1" t="s">
        <v>882</v>
      </c>
      <c r="C35" s="1" t="s">
        <v>883</v>
      </c>
      <c r="D35" s="1" t="s">
        <v>884</v>
      </c>
      <c r="E35" s="1" t="s">
        <v>885</v>
      </c>
      <c r="F35" s="1">
        <v>2025</v>
      </c>
      <c r="G35" s="1" t="str">
        <f>"9791173575464"</f>
        <v>9791173575464</v>
      </c>
      <c r="H35" s="1" t="s">
        <v>886</v>
      </c>
    </row>
    <row r="36" spans="1:8" x14ac:dyDescent="0.3">
      <c r="A36" s="1">
        <v>34</v>
      </c>
      <c r="B36" s="1" t="s">
        <v>887</v>
      </c>
      <c r="C36" s="1" t="s">
        <v>888</v>
      </c>
      <c r="D36" s="1" t="s">
        <v>889</v>
      </c>
      <c r="E36" s="1" t="s">
        <v>890</v>
      </c>
      <c r="F36" s="1">
        <v>2025</v>
      </c>
      <c r="G36" s="1" t="str">
        <f>"9791199234093"</f>
        <v>9791199234093</v>
      </c>
      <c r="H36" s="1" t="s">
        <v>891</v>
      </c>
    </row>
    <row r="37" spans="1:8" x14ac:dyDescent="0.3">
      <c r="A37" s="1">
        <v>35</v>
      </c>
      <c r="B37" s="1" t="s">
        <v>892</v>
      </c>
      <c r="C37" s="1" t="s">
        <v>893</v>
      </c>
      <c r="D37" s="1" t="s">
        <v>894</v>
      </c>
      <c r="E37" s="1" t="s">
        <v>895</v>
      </c>
      <c r="F37" s="1">
        <v>2025</v>
      </c>
      <c r="G37" s="1" t="str">
        <f>"9791198290595"</f>
        <v>9791198290595</v>
      </c>
      <c r="H37" s="1" t="s">
        <v>896</v>
      </c>
    </row>
    <row r="38" spans="1:8" x14ac:dyDescent="0.3">
      <c r="A38" s="1">
        <v>36</v>
      </c>
      <c r="B38" s="1" t="s">
        <v>897</v>
      </c>
      <c r="C38" s="1" t="s">
        <v>898</v>
      </c>
      <c r="D38" s="1" t="s">
        <v>899</v>
      </c>
      <c r="E38" s="1" t="s">
        <v>900</v>
      </c>
      <c r="F38" s="1">
        <v>2025</v>
      </c>
      <c r="G38" s="1" t="str">
        <f>"9791194967118"</f>
        <v>9791194967118</v>
      </c>
      <c r="H38" s="1" t="s">
        <v>901</v>
      </c>
    </row>
    <row r="39" spans="1:8" x14ac:dyDescent="0.3">
      <c r="A39" s="1">
        <v>37</v>
      </c>
      <c r="B39" s="1" t="s">
        <v>902</v>
      </c>
      <c r="C39" s="1" t="s">
        <v>903</v>
      </c>
      <c r="D39" s="1" t="s">
        <v>904</v>
      </c>
      <c r="E39" s="1" t="s">
        <v>900</v>
      </c>
      <c r="F39" s="1">
        <v>2025</v>
      </c>
      <c r="G39" s="1" t="str">
        <f>"9791194967132"</f>
        <v>9791194967132</v>
      </c>
      <c r="H39" s="1" t="s">
        <v>905</v>
      </c>
    </row>
    <row r="40" spans="1:8" x14ac:dyDescent="0.3">
      <c r="A40" s="1">
        <v>38</v>
      </c>
      <c r="B40" s="1" t="s">
        <v>906</v>
      </c>
      <c r="C40" s="1" t="s">
        <v>907</v>
      </c>
      <c r="D40" s="1" t="s">
        <v>908</v>
      </c>
      <c r="E40" s="1" t="s">
        <v>909</v>
      </c>
      <c r="F40" s="1">
        <v>2025</v>
      </c>
      <c r="G40" s="1" t="str">
        <f>"9791167844361"</f>
        <v>9791167844361</v>
      </c>
      <c r="H40" s="1" t="s">
        <v>910</v>
      </c>
    </row>
    <row r="41" spans="1:8" x14ac:dyDescent="0.3">
      <c r="A41" s="1">
        <v>39</v>
      </c>
      <c r="B41" s="1" t="s">
        <v>911</v>
      </c>
      <c r="C41" s="1" t="s">
        <v>912</v>
      </c>
      <c r="D41" s="1" t="s">
        <v>913</v>
      </c>
      <c r="E41" s="1" t="s">
        <v>175</v>
      </c>
      <c r="F41" s="1">
        <v>2025</v>
      </c>
      <c r="G41" s="1" t="str">
        <f>"9791141613006"</f>
        <v>9791141613006</v>
      </c>
      <c r="H41" s="1" t="s">
        <v>914</v>
      </c>
    </row>
    <row r="42" spans="1:8" x14ac:dyDescent="0.3">
      <c r="A42" s="1">
        <v>40</v>
      </c>
      <c r="B42" s="1" t="s">
        <v>915</v>
      </c>
      <c r="C42" s="1" t="s">
        <v>916</v>
      </c>
      <c r="D42" s="1" t="s">
        <v>917</v>
      </c>
      <c r="E42" s="1" t="s">
        <v>918</v>
      </c>
      <c r="F42" s="1">
        <v>2025</v>
      </c>
      <c r="G42" s="1" t="str">
        <f>"9791192959603"</f>
        <v>9791192959603</v>
      </c>
      <c r="H42" s="1" t="s">
        <v>919</v>
      </c>
    </row>
    <row r="43" spans="1:8" x14ac:dyDescent="0.3">
      <c r="A43" s="1">
        <v>41</v>
      </c>
      <c r="B43" s="1" t="s">
        <v>920</v>
      </c>
      <c r="C43" s="1" t="s">
        <v>921</v>
      </c>
      <c r="D43" s="1" t="s">
        <v>922</v>
      </c>
      <c r="E43" s="1" t="s">
        <v>923</v>
      </c>
      <c r="F43" s="1">
        <v>2025</v>
      </c>
      <c r="G43" s="1" t="str">
        <f>"9788940649909"</f>
        <v>9788940649909</v>
      </c>
      <c r="H43" s="1" t="s">
        <v>924</v>
      </c>
    </row>
    <row r="44" spans="1:8" x14ac:dyDescent="0.3">
      <c r="A44" s="1">
        <v>42</v>
      </c>
      <c r="B44" s="1" t="s">
        <v>925</v>
      </c>
      <c r="C44" s="1" t="s">
        <v>926</v>
      </c>
      <c r="D44" s="1" t="s">
        <v>927</v>
      </c>
      <c r="E44" s="1" t="s">
        <v>459</v>
      </c>
      <c r="F44" s="1">
        <v>2025</v>
      </c>
      <c r="G44" s="1" t="str">
        <f>"9791171530236"</f>
        <v>9791171530236</v>
      </c>
      <c r="H44" s="1" t="s">
        <v>928</v>
      </c>
    </row>
    <row r="45" spans="1:8" x14ac:dyDescent="0.3">
      <c r="A45" s="1">
        <v>43</v>
      </c>
      <c r="B45" s="1" t="s">
        <v>929</v>
      </c>
      <c r="C45" s="1" t="s">
        <v>930</v>
      </c>
      <c r="D45" s="1" t="s">
        <v>931</v>
      </c>
      <c r="E45" s="1" t="s">
        <v>932</v>
      </c>
      <c r="F45" s="1">
        <v>2025</v>
      </c>
      <c r="G45" s="1" t="str">
        <f>"9791194192442"</f>
        <v>9791194192442</v>
      </c>
      <c r="H45" s="1" t="s">
        <v>933</v>
      </c>
    </row>
    <row r="46" spans="1:8" x14ac:dyDescent="0.3">
      <c r="A46" s="1">
        <v>44</v>
      </c>
      <c r="B46" s="1" t="s">
        <v>934</v>
      </c>
      <c r="C46" s="1" t="s">
        <v>935</v>
      </c>
      <c r="D46" s="1" t="s">
        <v>936</v>
      </c>
      <c r="E46" s="1" t="s">
        <v>937</v>
      </c>
      <c r="F46" s="1">
        <v>2025</v>
      </c>
      <c r="G46" s="1" t="str">
        <f>"9791193471906"</f>
        <v>9791193471906</v>
      </c>
      <c r="H46" s="1" t="s">
        <v>938</v>
      </c>
    </row>
    <row r="47" spans="1:8" x14ac:dyDescent="0.3">
      <c r="A47" s="1">
        <v>45</v>
      </c>
      <c r="B47" s="1" t="s">
        <v>939</v>
      </c>
      <c r="C47" s="1" t="s">
        <v>940</v>
      </c>
      <c r="D47" s="1" t="s">
        <v>941</v>
      </c>
      <c r="E47" s="1" t="s">
        <v>942</v>
      </c>
      <c r="F47" s="1">
        <v>2025</v>
      </c>
      <c r="G47" s="1" t="str">
        <f>"9791168731608"</f>
        <v>9791168731608</v>
      </c>
      <c r="H47" s="1" t="s">
        <v>943</v>
      </c>
    </row>
    <row r="48" spans="1:8" x14ac:dyDescent="0.3">
      <c r="A48" s="1">
        <v>46</v>
      </c>
      <c r="B48" s="1" t="s">
        <v>944</v>
      </c>
      <c r="C48" s="1" t="s">
        <v>945</v>
      </c>
      <c r="D48" s="1" t="s">
        <v>946</v>
      </c>
      <c r="E48" s="1" t="s">
        <v>947</v>
      </c>
      <c r="F48" s="1">
        <v>2025</v>
      </c>
      <c r="G48" s="1" t="str">
        <f>"9791191998559"</f>
        <v>9791191998559</v>
      </c>
      <c r="H48" s="1" t="s">
        <v>948</v>
      </c>
    </row>
    <row r="49" spans="1:8" x14ac:dyDescent="0.3">
      <c r="A49" s="1">
        <v>47</v>
      </c>
      <c r="B49" s="1" t="s">
        <v>949</v>
      </c>
      <c r="C49" s="1" t="s">
        <v>950</v>
      </c>
      <c r="D49" s="1" t="s">
        <v>951</v>
      </c>
      <c r="E49" s="1" t="s">
        <v>581</v>
      </c>
      <c r="F49" s="1">
        <v>2025</v>
      </c>
      <c r="G49" s="1" t="str">
        <f>"9788936480813"</f>
        <v>9788936480813</v>
      </c>
      <c r="H49" s="1" t="s">
        <v>952</v>
      </c>
    </row>
    <row r="50" spans="1:8" x14ac:dyDescent="0.3">
      <c r="A50" s="1">
        <v>48</v>
      </c>
      <c r="B50" s="1" t="s">
        <v>953</v>
      </c>
      <c r="C50" s="1" t="s">
        <v>954</v>
      </c>
      <c r="D50" s="1" t="s">
        <v>955</v>
      </c>
      <c r="E50" s="1" t="s">
        <v>956</v>
      </c>
      <c r="F50" s="1">
        <v>2025</v>
      </c>
      <c r="G50" s="1" t="str">
        <f>"9791168614130"</f>
        <v>9791168614130</v>
      </c>
      <c r="H50" s="1" t="s">
        <v>957</v>
      </c>
    </row>
    <row r="51" spans="1:8" x14ac:dyDescent="0.3">
      <c r="A51" s="1">
        <v>49</v>
      </c>
      <c r="B51" s="1" t="s">
        <v>958</v>
      </c>
      <c r="C51" s="1" t="s">
        <v>959</v>
      </c>
      <c r="D51" s="1" t="s">
        <v>960</v>
      </c>
      <c r="E51" s="1" t="s">
        <v>961</v>
      </c>
      <c r="F51" s="1">
        <v>2025</v>
      </c>
      <c r="G51" s="1" t="str">
        <f>"9791188366958"</f>
        <v>9791188366958</v>
      </c>
      <c r="H51" s="1" t="s">
        <v>962</v>
      </c>
    </row>
    <row r="52" spans="1:8" x14ac:dyDescent="0.3">
      <c r="A52" s="1">
        <v>50</v>
      </c>
      <c r="B52" s="1" t="s">
        <v>963</v>
      </c>
      <c r="C52" s="1" t="s">
        <v>964</v>
      </c>
      <c r="D52" s="1" t="s">
        <v>965</v>
      </c>
      <c r="E52" s="1" t="s">
        <v>459</v>
      </c>
      <c r="F52" s="1">
        <v>2025</v>
      </c>
      <c r="G52" s="1" t="str">
        <f>"9791171530366"</f>
        <v>9791171530366</v>
      </c>
      <c r="H52" s="1" t="s">
        <v>966</v>
      </c>
    </row>
    <row r="53" spans="1:8" x14ac:dyDescent="0.3">
      <c r="A53" s="1">
        <v>51</v>
      </c>
      <c r="B53" s="1" t="s">
        <v>967</v>
      </c>
      <c r="C53" s="1" t="s">
        <v>968</v>
      </c>
      <c r="D53" s="1" t="s">
        <v>969</v>
      </c>
      <c r="E53" s="1" t="s">
        <v>320</v>
      </c>
      <c r="F53" s="1">
        <v>2025</v>
      </c>
      <c r="G53" s="1" t="str">
        <f>"9791171714940"</f>
        <v>9791171714940</v>
      </c>
      <c r="H53" s="1" t="s">
        <v>970</v>
      </c>
    </row>
    <row r="54" spans="1:8" x14ac:dyDescent="0.3">
      <c r="A54" s="1">
        <v>52</v>
      </c>
      <c r="B54" s="1" t="s">
        <v>971</v>
      </c>
      <c r="C54" s="1" t="s">
        <v>972</v>
      </c>
      <c r="D54" s="1" t="s">
        <v>973</v>
      </c>
      <c r="E54" s="1" t="s">
        <v>974</v>
      </c>
      <c r="F54" s="1">
        <v>2025</v>
      </c>
      <c r="G54" s="1" t="str">
        <f>"9791193933169"</f>
        <v>9791193933169</v>
      </c>
      <c r="H54" s="1" t="s">
        <v>975</v>
      </c>
    </row>
    <row r="55" spans="1:8" x14ac:dyDescent="0.3">
      <c r="A55" s="1">
        <v>53</v>
      </c>
      <c r="B55" s="1" t="s">
        <v>976</v>
      </c>
      <c r="C55" s="1" t="s">
        <v>977</v>
      </c>
      <c r="D55" s="1" t="s">
        <v>978</v>
      </c>
      <c r="E55" s="1" t="s">
        <v>979</v>
      </c>
      <c r="F55" s="1">
        <v>2025</v>
      </c>
      <c r="G55" s="1" t="str">
        <f>"9788937431388"</f>
        <v>9788937431388</v>
      </c>
      <c r="H55" s="1" t="s">
        <v>980</v>
      </c>
    </row>
    <row r="56" spans="1:8" x14ac:dyDescent="0.3">
      <c r="A56" s="1">
        <v>54</v>
      </c>
      <c r="B56" s="1" t="s">
        <v>981</v>
      </c>
      <c r="C56" s="1" t="s">
        <v>982</v>
      </c>
      <c r="D56" s="1" t="s">
        <v>983</v>
      </c>
      <c r="E56" s="1" t="s">
        <v>984</v>
      </c>
      <c r="F56" s="1">
        <v>2025</v>
      </c>
      <c r="G56" s="1" t="str">
        <f>"9788972971818"</f>
        <v>9788972971818</v>
      </c>
      <c r="H56" s="1" t="s">
        <v>985</v>
      </c>
    </row>
    <row r="57" spans="1:8" x14ac:dyDescent="0.3">
      <c r="A57" s="1">
        <v>55</v>
      </c>
      <c r="B57" s="1" t="s">
        <v>986</v>
      </c>
      <c r="C57" s="1" t="s">
        <v>987</v>
      </c>
      <c r="D57" s="1" t="s">
        <v>988</v>
      </c>
      <c r="E57" s="1" t="s">
        <v>989</v>
      </c>
      <c r="F57" s="1">
        <v>2025</v>
      </c>
      <c r="G57" s="1" t="str">
        <f>"9788965138273"</f>
        <v>9788965138273</v>
      </c>
      <c r="H57" s="1" t="s">
        <v>990</v>
      </c>
    </row>
    <row r="58" spans="1:8" x14ac:dyDescent="0.3">
      <c r="A58" s="1">
        <v>56</v>
      </c>
      <c r="B58" s="1" t="s">
        <v>991</v>
      </c>
      <c r="C58" s="1" t="s">
        <v>992</v>
      </c>
      <c r="D58" s="1" t="s">
        <v>993</v>
      </c>
      <c r="E58" s="1" t="s">
        <v>994</v>
      </c>
      <c r="F58" s="1">
        <v>2022</v>
      </c>
      <c r="G58" s="1" t="str">
        <f>"9791191438826"</f>
        <v>9791191438826</v>
      </c>
      <c r="H58" s="1" t="s">
        <v>995</v>
      </c>
    </row>
    <row r="59" spans="1:8" x14ac:dyDescent="0.3">
      <c r="A59" s="1">
        <v>57</v>
      </c>
      <c r="B59" s="1" t="s">
        <v>996</v>
      </c>
      <c r="C59" s="1" t="s">
        <v>997</v>
      </c>
      <c r="D59" s="1" t="s">
        <v>998</v>
      </c>
      <c r="E59" s="1" t="s">
        <v>459</v>
      </c>
      <c r="F59" s="1">
        <v>2025</v>
      </c>
      <c r="G59" s="1" t="str">
        <f>"9791171530328"</f>
        <v>9791171530328</v>
      </c>
      <c r="H59" s="1" t="s">
        <v>999</v>
      </c>
    </row>
    <row r="60" spans="1:8" x14ac:dyDescent="0.3">
      <c r="A60" s="1">
        <v>58</v>
      </c>
      <c r="B60" s="1" t="s">
        <v>1000</v>
      </c>
      <c r="C60" s="1" t="s">
        <v>1001</v>
      </c>
      <c r="D60" s="1" t="s">
        <v>1002</v>
      </c>
      <c r="E60" s="1" t="s">
        <v>1003</v>
      </c>
      <c r="F60" s="1">
        <v>2025</v>
      </c>
      <c r="G60" s="1" t="str">
        <f>"9791159259593"</f>
        <v>9791159259593</v>
      </c>
      <c r="H60" s="1" t="s">
        <v>1004</v>
      </c>
    </row>
    <row r="61" spans="1:8" x14ac:dyDescent="0.3">
      <c r="A61" s="1">
        <v>59</v>
      </c>
      <c r="B61" s="1" t="s">
        <v>1005</v>
      </c>
      <c r="C61" s="1" t="s">
        <v>1006</v>
      </c>
      <c r="D61" s="1" t="s">
        <v>1007</v>
      </c>
      <c r="E61" s="1" t="s">
        <v>1008</v>
      </c>
      <c r="F61" s="1">
        <v>2025</v>
      </c>
      <c r="G61" s="1" t="str">
        <f>"9791199612570"</f>
        <v>9791199612570</v>
      </c>
      <c r="H61" s="1" t="s">
        <v>1009</v>
      </c>
    </row>
    <row r="62" spans="1:8" x14ac:dyDescent="0.3">
      <c r="A62" s="1">
        <v>60</v>
      </c>
      <c r="B62" s="1" t="s">
        <v>1010</v>
      </c>
      <c r="C62" s="1" t="s">
        <v>1011</v>
      </c>
      <c r="D62" s="1" t="s">
        <v>1012</v>
      </c>
      <c r="E62" s="1" t="s">
        <v>1013</v>
      </c>
      <c r="F62" s="1">
        <v>2025</v>
      </c>
      <c r="G62" s="1" t="str">
        <f>"9791193044377"</f>
        <v>9791193044377</v>
      </c>
      <c r="H62" s="1" t="s">
        <v>1014</v>
      </c>
    </row>
    <row r="63" spans="1:8" x14ac:dyDescent="0.3">
      <c r="A63" s="1">
        <v>61</v>
      </c>
      <c r="B63" s="1" t="s">
        <v>1015</v>
      </c>
      <c r="C63" s="1" t="s">
        <v>1016</v>
      </c>
      <c r="D63" s="1" t="s">
        <v>1017</v>
      </c>
      <c r="E63" s="1" t="s">
        <v>1018</v>
      </c>
      <c r="F63" s="1">
        <v>2025</v>
      </c>
      <c r="G63" s="1" t="str">
        <f>"9788977468573"</f>
        <v>9788977468573</v>
      </c>
      <c r="H63" s="1" t="s">
        <v>1019</v>
      </c>
    </row>
    <row r="64" spans="1:8" x14ac:dyDescent="0.3">
      <c r="A64" s="1">
        <v>62</v>
      </c>
      <c r="B64" s="1" t="s">
        <v>1020</v>
      </c>
      <c r="C64" s="1" t="s">
        <v>1021</v>
      </c>
      <c r="D64" s="1" t="s">
        <v>1022</v>
      </c>
      <c r="E64" s="1" t="s">
        <v>1023</v>
      </c>
      <c r="F64" s="1">
        <v>2025</v>
      </c>
      <c r="G64" s="1" t="str">
        <f>"9791138847766"</f>
        <v>9791138847766</v>
      </c>
      <c r="H64" s="1" t="s">
        <v>1024</v>
      </c>
    </row>
    <row r="65" spans="1:8" x14ac:dyDescent="0.3">
      <c r="A65" s="1">
        <v>63</v>
      </c>
      <c r="B65" s="1" t="s">
        <v>1025</v>
      </c>
      <c r="C65" s="1" t="s">
        <v>1026</v>
      </c>
      <c r="D65" s="1" t="s">
        <v>1027</v>
      </c>
      <c r="E65" s="1" t="s">
        <v>1028</v>
      </c>
      <c r="F65" s="1">
        <v>2025</v>
      </c>
      <c r="G65" s="1" t="str">
        <f>"9791193938034"</f>
        <v>9791193938034</v>
      </c>
      <c r="H65" s="1" t="s">
        <v>1029</v>
      </c>
    </row>
    <row r="66" spans="1:8" x14ac:dyDescent="0.3">
      <c r="A66" s="1">
        <v>64</v>
      </c>
      <c r="B66" s="1" t="s">
        <v>1030</v>
      </c>
      <c r="C66" s="1" t="s">
        <v>1031</v>
      </c>
      <c r="D66" s="1" t="s">
        <v>1032</v>
      </c>
      <c r="E66" s="1" t="s">
        <v>1033</v>
      </c>
      <c r="F66" s="1">
        <v>2025</v>
      </c>
      <c r="G66" s="1" t="str">
        <f>"9791199497207"</f>
        <v>9791199497207</v>
      </c>
      <c r="H66" s="1" t="s">
        <v>1034</v>
      </c>
    </row>
    <row r="67" spans="1:8" x14ac:dyDescent="0.3">
      <c r="A67" s="1">
        <v>65</v>
      </c>
      <c r="B67" s="1" t="s">
        <v>1035</v>
      </c>
      <c r="C67" s="1" t="s">
        <v>1036</v>
      </c>
      <c r="D67" s="1" t="s">
        <v>1037</v>
      </c>
      <c r="E67" s="1" t="s">
        <v>1038</v>
      </c>
      <c r="F67" s="1">
        <v>2025</v>
      </c>
      <c r="G67" s="1" t="str">
        <f>"9791198872654"</f>
        <v>9791198872654</v>
      </c>
      <c r="H67" s="1" t="s">
        <v>1039</v>
      </c>
    </row>
    <row r="68" spans="1:8" x14ac:dyDescent="0.3">
      <c r="A68" s="1">
        <v>66</v>
      </c>
      <c r="B68" s="1" t="s">
        <v>1040</v>
      </c>
      <c r="C68" s="1" t="s">
        <v>1041</v>
      </c>
      <c r="D68" s="1" t="s">
        <v>1042</v>
      </c>
      <c r="E68" s="1" t="s">
        <v>1043</v>
      </c>
      <c r="F68" s="1">
        <v>2025</v>
      </c>
      <c r="G68" s="1" t="str">
        <f>"9791168273801"</f>
        <v>9791168273801</v>
      </c>
      <c r="H68" s="1" t="s">
        <v>1044</v>
      </c>
    </row>
    <row r="69" spans="1:8" x14ac:dyDescent="0.3">
      <c r="A69" s="1">
        <v>67</v>
      </c>
      <c r="B69" s="1" t="s">
        <v>1045</v>
      </c>
      <c r="C69" s="1" t="s">
        <v>1046</v>
      </c>
      <c r="D69" s="1" t="s">
        <v>1047</v>
      </c>
      <c r="E69" s="1" t="s">
        <v>459</v>
      </c>
      <c r="F69" s="1">
        <v>2025</v>
      </c>
      <c r="G69" s="1" t="str">
        <f>"9791171530304"</f>
        <v>9791171530304</v>
      </c>
      <c r="H69" s="1" t="s">
        <v>1048</v>
      </c>
    </row>
    <row r="70" spans="1:8" x14ac:dyDescent="0.3">
      <c r="A70" s="1">
        <v>68</v>
      </c>
      <c r="B70" s="1" t="s">
        <v>1049</v>
      </c>
      <c r="C70" s="1" t="s">
        <v>1050</v>
      </c>
      <c r="D70" s="1" t="s">
        <v>1051</v>
      </c>
      <c r="E70" s="1" t="s">
        <v>1052</v>
      </c>
      <c r="F70" s="1">
        <v>2025</v>
      </c>
      <c r="G70" s="1" t="str">
        <f>"9791194368526"</f>
        <v>9791194368526</v>
      </c>
      <c r="H70" s="1" t="s">
        <v>1053</v>
      </c>
    </row>
    <row r="71" spans="1:8" x14ac:dyDescent="0.3">
      <c r="A71" s="1">
        <v>69</v>
      </c>
      <c r="B71" s="1" t="s">
        <v>1054</v>
      </c>
      <c r="C71" s="1" t="s">
        <v>1055</v>
      </c>
      <c r="D71" s="1" t="s">
        <v>1056</v>
      </c>
      <c r="E71" s="1" t="s">
        <v>459</v>
      </c>
      <c r="F71" s="1">
        <v>2025</v>
      </c>
      <c r="G71" s="1" t="str">
        <f>"9791171530267"</f>
        <v>9791171530267</v>
      </c>
      <c r="H71" s="1" t="s">
        <v>1057</v>
      </c>
    </row>
    <row r="72" spans="1:8" x14ac:dyDescent="0.3">
      <c r="A72" s="1">
        <v>70</v>
      </c>
      <c r="B72" s="1" t="s">
        <v>1058</v>
      </c>
      <c r="C72" s="1" t="s">
        <v>1059</v>
      </c>
      <c r="D72" s="1" t="s">
        <v>1060</v>
      </c>
      <c r="E72" s="1" t="s">
        <v>1061</v>
      </c>
      <c r="F72" s="1">
        <v>2025</v>
      </c>
      <c r="G72" s="1" t="str">
        <f>"9791188343874"</f>
        <v>9791188343874</v>
      </c>
      <c r="H72" s="1" t="s">
        <v>1062</v>
      </c>
    </row>
    <row r="73" spans="1:8" x14ac:dyDescent="0.3">
      <c r="A73" s="1">
        <v>71</v>
      </c>
      <c r="B73" s="1" t="s">
        <v>1063</v>
      </c>
      <c r="C73" s="1" t="s">
        <v>1064</v>
      </c>
      <c r="D73" s="1" t="s">
        <v>1065</v>
      </c>
      <c r="E73" s="1" t="s">
        <v>1066</v>
      </c>
      <c r="F73" s="1">
        <v>2025</v>
      </c>
      <c r="G73" s="1" t="str">
        <f>"9791164053483"</f>
        <v>9791164053483</v>
      </c>
      <c r="H73" s="1" t="s">
        <v>1067</v>
      </c>
    </row>
    <row r="74" spans="1:8" x14ac:dyDescent="0.3">
      <c r="A74" s="1">
        <v>72</v>
      </c>
      <c r="B74" s="1" t="s">
        <v>1068</v>
      </c>
      <c r="C74" s="1" t="s">
        <v>1069</v>
      </c>
      <c r="D74" s="1" t="s">
        <v>1070</v>
      </c>
      <c r="E74" s="1" t="s">
        <v>1071</v>
      </c>
      <c r="F74" s="1">
        <v>2025</v>
      </c>
      <c r="G74" s="1" t="str">
        <f>"9791155818671"</f>
        <v>9791155818671</v>
      </c>
      <c r="H74" s="1" t="s">
        <v>1072</v>
      </c>
    </row>
    <row r="75" spans="1:8" x14ac:dyDescent="0.3">
      <c r="A75" s="1">
        <v>73</v>
      </c>
      <c r="B75" s="1" t="s">
        <v>1073</v>
      </c>
      <c r="C75" s="1" t="s">
        <v>1074</v>
      </c>
      <c r="D75" s="1" t="s">
        <v>1075</v>
      </c>
      <c r="E75" s="1" t="s">
        <v>1076</v>
      </c>
      <c r="F75" s="1">
        <v>2025</v>
      </c>
      <c r="G75" s="1" t="str">
        <f>"9791174670557"</f>
        <v>9791174670557</v>
      </c>
      <c r="H75" s="1" t="s">
        <v>1077</v>
      </c>
    </row>
    <row r="76" spans="1:8" x14ac:dyDescent="0.3">
      <c r="A76" s="1">
        <v>74</v>
      </c>
      <c r="B76" s="1" t="s">
        <v>1078</v>
      </c>
      <c r="C76" s="1" t="s">
        <v>1079</v>
      </c>
      <c r="D76" s="1" t="s">
        <v>1080</v>
      </c>
      <c r="E76" s="1" t="s">
        <v>1081</v>
      </c>
      <c r="F76" s="1">
        <v>2025</v>
      </c>
      <c r="G76" s="1" t="str">
        <f>"9791164053377"</f>
        <v>9791164053377</v>
      </c>
      <c r="H76" s="1" t="s">
        <v>1082</v>
      </c>
    </row>
    <row r="77" spans="1:8" x14ac:dyDescent="0.3">
      <c r="A77" s="1">
        <v>75</v>
      </c>
      <c r="B77" s="1" t="s">
        <v>1083</v>
      </c>
      <c r="C77" s="1" t="s">
        <v>1084</v>
      </c>
      <c r="D77" s="1" t="s">
        <v>1085</v>
      </c>
      <c r="E77" s="1" t="s">
        <v>1086</v>
      </c>
      <c r="F77" s="1">
        <v>2025</v>
      </c>
      <c r="G77" s="1" t="str">
        <f>"9788994242927"</f>
        <v>9788994242927</v>
      </c>
      <c r="H77" s="1" t="s">
        <v>1087</v>
      </c>
    </row>
    <row r="78" spans="1:8" x14ac:dyDescent="0.3">
      <c r="A78" s="1">
        <v>76</v>
      </c>
      <c r="B78" s="1" t="s">
        <v>1088</v>
      </c>
      <c r="C78" s="1" t="s">
        <v>1089</v>
      </c>
      <c r="D78" s="1" t="s">
        <v>1090</v>
      </c>
      <c r="E78" s="1" t="s">
        <v>581</v>
      </c>
      <c r="F78" s="1">
        <v>2025</v>
      </c>
      <c r="G78" s="1" t="str">
        <f>"9788936452452"</f>
        <v>9788936452452</v>
      </c>
      <c r="H78" s="1" t="s">
        <v>1091</v>
      </c>
    </row>
    <row r="79" spans="1:8" x14ac:dyDescent="0.3">
      <c r="A79" s="1">
        <v>77</v>
      </c>
      <c r="B79" s="1" t="s">
        <v>1092</v>
      </c>
      <c r="C79" s="1" t="s">
        <v>1093</v>
      </c>
      <c r="D79" s="1" t="s">
        <v>1094</v>
      </c>
      <c r="E79" s="1" t="s">
        <v>459</v>
      </c>
      <c r="F79" s="1">
        <v>2025</v>
      </c>
      <c r="G79" s="1" t="str">
        <f>"9791171530229"</f>
        <v>9791171530229</v>
      </c>
      <c r="H79" s="1" t="s">
        <v>1095</v>
      </c>
    </row>
    <row r="80" spans="1:8" x14ac:dyDescent="0.3">
      <c r="A80" s="1">
        <v>78</v>
      </c>
      <c r="B80" s="1" t="s">
        <v>1096</v>
      </c>
      <c r="C80" s="1" t="s">
        <v>1097</v>
      </c>
      <c r="D80" s="1" t="s">
        <v>1098</v>
      </c>
      <c r="E80" s="1" t="s">
        <v>1099</v>
      </c>
      <c r="F80" s="1">
        <v>2025</v>
      </c>
      <c r="G80" s="1" t="str">
        <f>"9788972918820"</f>
        <v>9788972918820</v>
      </c>
      <c r="H80" s="1" t="s">
        <v>1100</v>
      </c>
    </row>
    <row r="81" spans="1:8" x14ac:dyDescent="0.3">
      <c r="A81" s="1">
        <v>79</v>
      </c>
      <c r="B81" s="1" t="s">
        <v>1101</v>
      </c>
      <c r="C81" s="1" t="s">
        <v>1102</v>
      </c>
      <c r="D81" s="1" t="s">
        <v>1103</v>
      </c>
      <c r="E81" s="1" t="s">
        <v>1104</v>
      </c>
      <c r="F81" s="1">
        <v>2025</v>
      </c>
      <c r="G81" s="1" t="str">
        <f>"9788965967415"</f>
        <v>9788965967415</v>
      </c>
      <c r="H81" s="1" t="s">
        <v>1105</v>
      </c>
    </row>
    <row r="82" spans="1:8" x14ac:dyDescent="0.3">
      <c r="A82" s="1">
        <v>80</v>
      </c>
      <c r="B82" s="1" t="s">
        <v>1106</v>
      </c>
      <c r="C82" s="1" t="s">
        <v>1107</v>
      </c>
      <c r="D82" s="1" t="s">
        <v>1108</v>
      </c>
      <c r="E82" s="1" t="s">
        <v>1109</v>
      </c>
      <c r="F82" s="1">
        <v>2025</v>
      </c>
      <c r="G82" s="1" t="str">
        <f>"9791189680589"</f>
        <v>9791189680589</v>
      </c>
      <c r="H82" s="1" t="s">
        <v>1110</v>
      </c>
    </row>
    <row r="83" spans="1:8" x14ac:dyDescent="0.3">
      <c r="A83" s="1">
        <v>81</v>
      </c>
      <c r="B83" s="1" t="s">
        <v>1111</v>
      </c>
      <c r="C83" s="1" t="s">
        <v>1112</v>
      </c>
      <c r="D83" s="1" t="s">
        <v>1113</v>
      </c>
      <c r="E83" s="1" t="s">
        <v>1109</v>
      </c>
      <c r="F83" s="1">
        <v>2023</v>
      </c>
      <c r="G83" s="1" t="str">
        <f>"9791189680398"</f>
        <v>9791189680398</v>
      </c>
      <c r="H83" s="1" t="s">
        <v>1114</v>
      </c>
    </row>
    <row r="84" spans="1:8" x14ac:dyDescent="0.3">
      <c r="A84" s="1">
        <v>82</v>
      </c>
      <c r="B84" s="1" t="s">
        <v>1115</v>
      </c>
      <c r="C84" s="1" t="s">
        <v>1116</v>
      </c>
      <c r="D84" s="1" t="s">
        <v>1117</v>
      </c>
      <c r="E84" s="1" t="s">
        <v>1118</v>
      </c>
      <c r="F84" s="1">
        <v>2025</v>
      </c>
      <c r="G84" s="1" t="str">
        <f>"9791188974795"</f>
        <v>9791188974795</v>
      </c>
      <c r="H84" s="1" t="s">
        <v>1119</v>
      </c>
    </row>
    <row r="85" spans="1:8" x14ac:dyDescent="0.3">
      <c r="A85" s="1">
        <v>83</v>
      </c>
      <c r="B85" s="1" t="s">
        <v>1120</v>
      </c>
      <c r="C85" s="1" t="s">
        <v>1121</v>
      </c>
      <c r="D85" s="1" t="s">
        <v>1122</v>
      </c>
      <c r="E85" s="1" t="s">
        <v>1123</v>
      </c>
      <c r="F85" s="1">
        <v>2025</v>
      </c>
      <c r="G85" s="1" t="str">
        <f>"9791197831799"</f>
        <v>9791197831799</v>
      </c>
      <c r="H85" s="1" t="s">
        <v>1124</v>
      </c>
    </row>
    <row r="86" spans="1:8" x14ac:dyDescent="0.3">
      <c r="A86" s="1">
        <v>84</v>
      </c>
      <c r="B86" s="1" t="s">
        <v>1125</v>
      </c>
      <c r="C86" s="1" t="s">
        <v>1126</v>
      </c>
      <c r="D86" s="1" t="s">
        <v>1127</v>
      </c>
      <c r="E86" s="1" t="s">
        <v>1128</v>
      </c>
      <c r="F86" s="1">
        <v>2025</v>
      </c>
      <c r="G86" s="1" t="str">
        <f>"9791191136388"</f>
        <v>9791191136388</v>
      </c>
      <c r="H86" s="1" t="s">
        <v>1129</v>
      </c>
    </row>
    <row r="87" spans="1:8" x14ac:dyDescent="0.3">
      <c r="A87" s="1">
        <v>85</v>
      </c>
      <c r="B87" s="1" t="s">
        <v>1130</v>
      </c>
      <c r="C87" s="1" t="s">
        <v>1131</v>
      </c>
      <c r="D87" s="1" t="s">
        <v>1132</v>
      </c>
      <c r="E87" s="1" t="s">
        <v>1133</v>
      </c>
      <c r="F87" s="1">
        <v>2025</v>
      </c>
      <c r="G87" s="1" t="str">
        <f>"9791159435287"</f>
        <v>9791159435287</v>
      </c>
      <c r="H87" s="1" t="s">
        <v>1134</v>
      </c>
    </row>
    <row r="88" spans="1:8" x14ac:dyDescent="0.3">
      <c r="A88" s="1">
        <v>86</v>
      </c>
      <c r="B88" s="1" t="s">
        <v>1135</v>
      </c>
      <c r="C88" s="1" t="s">
        <v>1136</v>
      </c>
      <c r="D88" s="1" t="s">
        <v>1137</v>
      </c>
      <c r="E88" s="1" t="s">
        <v>1138</v>
      </c>
      <c r="F88" s="1">
        <v>2025</v>
      </c>
      <c r="G88" s="1" t="str">
        <f>"9791168624115"</f>
        <v>9791168624115</v>
      </c>
      <c r="H88" s="1" t="s">
        <v>1139</v>
      </c>
    </row>
    <row r="89" spans="1:8" x14ac:dyDescent="0.3">
      <c r="A89" s="1">
        <v>87</v>
      </c>
      <c r="B89" s="1" t="s">
        <v>1140</v>
      </c>
      <c r="C89" s="1" t="s">
        <v>1141</v>
      </c>
      <c r="D89" s="1" t="s">
        <v>1142</v>
      </c>
      <c r="E89" s="1" t="s">
        <v>1143</v>
      </c>
      <c r="F89" s="1">
        <v>2025</v>
      </c>
      <c r="G89" s="1" t="str">
        <f>"9791192465265"</f>
        <v>9791192465265</v>
      </c>
      <c r="H89" s="1" t="s">
        <v>1144</v>
      </c>
    </row>
    <row r="90" spans="1:8" x14ac:dyDescent="0.3">
      <c r="A90" s="1">
        <v>88</v>
      </c>
      <c r="B90" s="1" t="s">
        <v>1145</v>
      </c>
      <c r="C90" s="1" t="s">
        <v>1146</v>
      </c>
      <c r="D90" s="1" t="s">
        <v>1147</v>
      </c>
      <c r="E90" s="1" t="s">
        <v>1104</v>
      </c>
      <c r="F90" s="1">
        <v>2025</v>
      </c>
      <c r="G90" s="1" t="str">
        <f>"9788965967552"</f>
        <v>9788965967552</v>
      </c>
      <c r="H90" s="1" t="s">
        <v>1148</v>
      </c>
    </row>
    <row r="91" spans="1:8" x14ac:dyDescent="0.3">
      <c r="A91" s="1">
        <v>89</v>
      </c>
      <c r="B91" s="1" t="s">
        <v>1149</v>
      </c>
      <c r="C91" s="1" t="s">
        <v>1150</v>
      </c>
      <c r="D91" s="1" t="s">
        <v>1151</v>
      </c>
      <c r="E91" s="1" t="s">
        <v>1152</v>
      </c>
      <c r="F91" s="1">
        <v>2025</v>
      </c>
      <c r="G91" s="1" t="str">
        <f>"9788962633214"</f>
        <v>9788962633214</v>
      </c>
      <c r="H91" s="1" t="s">
        <v>1153</v>
      </c>
    </row>
    <row r="92" spans="1:8" x14ac:dyDescent="0.3">
      <c r="A92" s="1">
        <v>90</v>
      </c>
      <c r="B92" s="1" t="s">
        <v>1154</v>
      </c>
      <c r="C92" s="1" t="s">
        <v>1155</v>
      </c>
      <c r="D92" s="1" t="s">
        <v>1156</v>
      </c>
      <c r="E92" s="1" t="s">
        <v>1157</v>
      </c>
      <c r="F92" s="1">
        <v>2025</v>
      </c>
      <c r="G92" s="1" t="str">
        <f>"9791168262409"</f>
        <v>9791168262409</v>
      </c>
      <c r="H92" s="1" t="s">
        <v>1158</v>
      </c>
    </row>
    <row r="93" spans="1:8" x14ac:dyDescent="0.3">
      <c r="A93" s="1">
        <v>91</v>
      </c>
      <c r="B93" s="1" t="s">
        <v>1159</v>
      </c>
      <c r="C93" s="1" t="s">
        <v>1160</v>
      </c>
      <c r="D93" s="1" t="s">
        <v>1161</v>
      </c>
      <c r="E93" s="1" t="s">
        <v>1162</v>
      </c>
      <c r="F93" s="1">
        <v>2025</v>
      </c>
      <c r="G93" s="1" t="str">
        <f>"9788976047427"</f>
        <v>9788976047427</v>
      </c>
      <c r="H93" s="1" t="s">
        <v>1163</v>
      </c>
    </row>
    <row r="94" spans="1:8" x14ac:dyDescent="0.3">
      <c r="A94" s="1">
        <v>92</v>
      </c>
      <c r="B94" s="1" t="s">
        <v>1164</v>
      </c>
      <c r="C94" s="1" t="s">
        <v>1165</v>
      </c>
      <c r="D94" s="1" t="s">
        <v>1166</v>
      </c>
      <c r="E94" s="1" t="s">
        <v>1167</v>
      </c>
      <c r="F94" s="1">
        <v>2025</v>
      </c>
      <c r="G94" s="1" t="str">
        <f>"9791199261112"</f>
        <v>9791199261112</v>
      </c>
      <c r="H94" s="1" t="s">
        <v>1168</v>
      </c>
    </row>
    <row r="95" spans="1:8" x14ac:dyDescent="0.3">
      <c r="A95" s="1">
        <v>93</v>
      </c>
      <c r="B95" s="1" t="s">
        <v>1169</v>
      </c>
      <c r="C95" s="1" t="s">
        <v>1170</v>
      </c>
      <c r="D95" s="1" t="s">
        <v>1171</v>
      </c>
      <c r="E95" s="1" t="s">
        <v>1172</v>
      </c>
      <c r="F95" s="1">
        <v>2025</v>
      </c>
      <c r="G95" s="1" t="str">
        <f>"9788946423145"</f>
        <v>9788946423145</v>
      </c>
      <c r="H95" s="1" t="s">
        <v>1173</v>
      </c>
    </row>
    <row r="96" spans="1:8" x14ac:dyDescent="0.3">
      <c r="A96" s="1">
        <v>94</v>
      </c>
      <c r="B96" s="1" t="s">
        <v>1174</v>
      </c>
      <c r="C96" s="1" t="s">
        <v>1175</v>
      </c>
      <c r="D96" s="1" t="s">
        <v>1176</v>
      </c>
      <c r="E96" s="1" t="s">
        <v>1177</v>
      </c>
      <c r="F96" s="1">
        <v>2025</v>
      </c>
      <c r="G96" s="1" t="str">
        <f>"9791194634560"</f>
        <v>9791194634560</v>
      </c>
      <c r="H96" s="1" t="s">
        <v>1178</v>
      </c>
    </row>
    <row r="97" spans="1:8" x14ac:dyDescent="0.3">
      <c r="A97" s="1">
        <v>95</v>
      </c>
      <c r="B97" s="1" t="s">
        <v>1179</v>
      </c>
      <c r="C97" s="1" t="s">
        <v>1180</v>
      </c>
      <c r="D97" s="1" t="s">
        <v>1181</v>
      </c>
      <c r="E97" s="1" t="s">
        <v>1182</v>
      </c>
      <c r="F97" s="1">
        <v>2025</v>
      </c>
      <c r="G97" s="1" t="str">
        <f>"9791170873952"</f>
        <v>9791170873952</v>
      </c>
      <c r="H97" s="1" t="s">
        <v>1183</v>
      </c>
    </row>
    <row r="98" spans="1:8" x14ac:dyDescent="0.3">
      <c r="A98" s="1">
        <v>96</v>
      </c>
      <c r="B98" s="1" t="s">
        <v>1184</v>
      </c>
      <c r="C98" s="1" t="s">
        <v>1185</v>
      </c>
      <c r="D98" s="1" t="s">
        <v>1186</v>
      </c>
      <c r="E98" s="1" t="s">
        <v>1187</v>
      </c>
      <c r="F98" s="1">
        <v>2025</v>
      </c>
      <c r="G98" s="1" t="str">
        <f>"9791194223955"</f>
        <v>9791194223955</v>
      </c>
      <c r="H98" s="1" t="s">
        <v>1188</v>
      </c>
    </row>
    <row r="99" spans="1:8" x14ac:dyDescent="0.3">
      <c r="A99" s="1">
        <v>97</v>
      </c>
      <c r="B99" s="1" t="s">
        <v>1189</v>
      </c>
      <c r="C99" s="1" t="s">
        <v>1190</v>
      </c>
      <c r="D99" s="1" t="s">
        <v>1191</v>
      </c>
      <c r="E99" s="1" t="s">
        <v>1192</v>
      </c>
      <c r="F99" s="1">
        <v>2025</v>
      </c>
      <c r="G99" s="1" t="str">
        <f>"9791170526704"</f>
        <v>9791170526704</v>
      </c>
      <c r="H99" s="1" t="s">
        <v>1193</v>
      </c>
    </row>
    <row r="100" spans="1:8" x14ac:dyDescent="0.3">
      <c r="A100" s="1">
        <v>98</v>
      </c>
      <c r="B100" s="1" t="s">
        <v>1194</v>
      </c>
      <c r="C100" s="1" t="s">
        <v>1195</v>
      </c>
      <c r="D100" s="1" t="s">
        <v>1196</v>
      </c>
      <c r="E100" s="1" t="s">
        <v>841</v>
      </c>
      <c r="F100" s="1">
        <v>2025</v>
      </c>
      <c r="G100" s="1" t="str">
        <f>"9791157064755"</f>
        <v>9791157064755</v>
      </c>
      <c r="H100" s="1" t="s">
        <v>1197</v>
      </c>
    </row>
    <row r="101" spans="1:8" x14ac:dyDescent="0.3">
      <c r="A101" s="1">
        <v>99</v>
      </c>
      <c r="B101" s="1" t="s">
        <v>1198</v>
      </c>
      <c r="C101" s="1" t="s">
        <v>1199</v>
      </c>
      <c r="D101" s="1" t="s">
        <v>1200</v>
      </c>
      <c r="E101" s="1" t="s">
        <v>1201</v>
      </c>
      <c r="F101" s="1">
        <v>2025</v>
      </c>
      <c r="G101" s="1" t="str">
        <f>"9791194374466"</f>
        <v>9791194374466</v>
      </c>
      <c r="H101" s="1" t="s">
        <v>1202</v>
      </c>
    </row>
    <row r="102" spans="1:8" x14ac:dyDescent="0.3">
      <c r="A102" s="1">
        <v>100</v>
      </c>
      <c r="B102" s="1" t="s">
        <v>1203</v>
      </c>
      <c r="C102" s="1" t="s">
        <v>1204</v>
      </c>
      <c r="D102" s="1" t="s">
        <v>1205</v>
      </c>
      <c r="E102" s="1" t="s">
        <v>1206</v>
      </c>
      <c r="F102" s="1">
        <v>2025</v>
      </c>
      <c r="G102" s="1" t="str">
        <f>"9791168103696"</f>
        <v>9791168103696</v>
      </c>
      <c r="H102" s="1" t="s">
        <v>1207</v>
      </c>
    </row>
    <row r="103" spans="1:8" x14ac:dyDescent="0.3">
      <c r="A103" s="1">
        <v>101</v>
      </c>
      <c r="B103" s="1" t="s">
        <v>1208</v>
      </c>
      <c r="C103" s="1" t="s">
        <v>1209</v>
      </c>
      <c r="D103" s="1" t="s">
        <v>1210</v>
      </c>
      <c r="E103" s="1" t="s">
        <v>1211</v>
      </c>
      <c r="F103" s="1">
        <v>2025</v>
      </c>
      <c r="G103" s="1" t="str">
        <f>"9791194085751"</f>
        <v>9791194085751</v>
      </c>
      <c r="H103" s="1" t="s">
        <v>1212</v>
      </c>
    </row>
    <row r="104" spans="1:8" x14ac:dyDescent="0.3">
      <c r="A104" s="1">
        <v>102</v>
      </c>
      <c r="B104" s="1" t="s">
        <v>1213</v>
      </c>
      <c r="C104" s="1" t="s">
        <v>1214</v>
      </c>
      <c r="D104" s="1" t="s">
        <v>1215</v>
      </c>
      <c r="E104" s="1" t="s">
        <v>1216</v>
      </c>
      <c r="F104" s="1">
        <v>2025</v>
      </c>
      <c r="G104" s="1" t="str">
        <f>"9788958722458"</f>
        <v>9788958722458</v>
      </c>
      <c r="H104" s="1" t="s">
        <v>1217</v>
      </c>
    </row>
    <row r="105" spans="1:8" x14ac:dyDescent="0.3">
      <c r="A105" s="1">
        <v>103</v>
      </c>
      <c r="B105" s="1" t="s">
        <v>1218</v>
      </c>
      <c r="C105" s="1" t="s">
        <v>1219</v>
      </c>
      <c r="D105" s="1" t="s">
        <v>1220</v>
      </c>
      <c r="E105" s="1" t="s">
        <v>1221</v>
      </c>
      <c r="F105" s="1">
        <v>2025</v>
      </c>
      <c r="G105" s="1" t="str">
        <f>"9791175230033"</f>
        <v>9791175230033</v>
      </c>
      <c r="H105" s="1" t="s">
        <v>1222</v>
      </c>
    </row>
    <row r="106" spans="1:8" x14ac:dyDescent="0.3">
      <c r="A106" s="1">
        <v>104</v>
      </c>
      <c r="B106" s="1" t="s">
        <v>1223</v>
      </c>
      <c r="C106" s="1" t="s">
        <v>1224</v>
      </c>
      <c r="D106" s="1" t="s">
        <v>1225</v>
      </c>
      <c r="E106" s="1" t="s">
        <v>1226</v>
      </c>
      <c r="F106" s="1">
        <v>2025</v>
      </c>
      <c r="G106" s="1" t="str">
        <f>"9788960909540"</f>
        <v>9788960909540</v>
      </c>
      <c r="H106" s="1" t="s">
        <v>1227</v>
      </c>
    </row>
    <row r="107" spans="1:8" x14ac:dyDescent="0.3">
      <c r="A107" s="1">
        <v>105</v>
      </c>
      <c r="B107" s="1" t="s">
        <v>1228</v>
      </c>
      <c r="C107" s="1" t="s">
        <v>1229</v>
      </c>
      <c r="D107" s="1" t="s">
        <v>1230</v>
      </c>
      <c r="E107" s="1" t="s">
        <v>1231</v>
      </c>
      <c r="F107" s="1">
        <v>2025</v>
      </c>
      <c r="G107" s="1" t="str">
        <f>"9791193638842"</f>
        <v>9791193638842</v>
      </c>
      <c r="H107" s="1" t="s">
        <v>1232</v>
      </c>
    </row>
    <row r="108" spans="1:8" x14ac:dyDescent="0.3">
      <c r="A108" s="1">
        <v>106</v>
      </c>
      <c r="B108" s="1" t="s">
        <v>1233</v>
      </c>
      <c r="C108" s="1" t="s">
        <v>1234</v>
      </c>
      <c r="D108" s="1" t="s">
        <v>1235</v>
      </c>
      <c r="E108" s="1" t="s">
        <v>1236</v>
      </c>
      <c r="F108" s="1">
        <v>2025</v>
      </c>
      <c r="G108" s="1" t="str">
        <f>"9791158545840"</f>
        <v>9791158545840</v>
      </c>
      <c r="H108" s="1" t="s">
        <v>1237</v>
      </c>
    </row>
    <row r="109" spans="1:8" x14ac:dyDescent="0.3">
      <c r="A109" s="1">
        <v>107</v>
      </c>
      <c r="B109" s="1" t="s">
        <v>1238</v>
      </c>
      <c r="C109" s="1" t="s">
        <v>1239</v>
      </c>
      <c r="D109" s="1" t="s">
        <v>1240</v>
      </c>
      <c r="E109" s="1" t="s">
        <v>1241</v>
      </c>
      <c r="F109" s="1">
        <v>2025</v>
      </c>
      <c r="G109" s="1" t="str">
        <f>"9788992713184"</f>
        <v>9788992713184</v>
      </c>
      <c r="H109" s="1" t="s">
        <v>1242</v>
      </c>
    </row>
    <row r="110" spans="1:8" x14ac:dyDescent="0.3">
      <c r="A110" s="1">
        <v>108</v>
      </c>
      <c r="B110" s="1" t="s">
        <v>1243</v>
      </c>
      <c r="C110" s="1" t="s">
        <v>1244</v>
      </c>
      <c r="D110" s="1" t="s">
        <v>1245</v>
      </c>
      <c r="E110" s="1" t="s">
        <v>1246</v>
      </c>
      <c r="F110" s="1">
        <v>2025</v>
      </c>
      <c r="G110" s="1" t="str">
        <f>"9791194947288"</f>
        <v>9791194947288</v>
      </c>
      <c r="H110" s="1" t="s">
        <v>1247</v>
      </c>
    </row>
    <row r="111" spans="1:8" x14ac:dyDescent="0.3">
      <c r="A111" s="1">
        <v>109</v>
      </c>
      <c r="B111" s="1" t="s">
        <v>1248</v>
      </c>
      <c r="C111" s="1" t="s">
        <v>1249</v>
      </c>
      <c r="D111" s="1" t="s">
        <v>1250</v>
      </c>
      <c r="E111" s="1" t="s">
        <v>1251</v>
      </c>
      <c r="F111" s="1">
        <v>2025</v>
      </c>
      <c r="G111" s="1" t="str">
        <f>"9791194140108"</f>
        <v>9791194140108</v>
      </c>
      <c r="H111" s="1" t="s">
        <v>1252</v>
      </c>
    </row>
    <row r="112" spans="1:8" x14ac:dyDescent="0.3">
      <c r="A112" s="1">
        <v>110</v>
      </c>
      <c r="B112" s="1" t="s">
        <v>1253</v>
      </c>
      <c r="C112" s="1" t="s">
        <v>1254</v>
      </c>
      <c r="D112" s="1" t="s">
        <v>1255</v>
      </c>
      <c r="E112" s="1" t="s">
        <v>1256</v>
      </c>
      <c r="F112" s="1">
        <v>2025</v>
      </c>
      <c r="G112" s="1" t="str">
        <f>"9791172248215"</f>
        <v>9791172248215</v>
      </c>
      <c r="H112" s="1" t="s">
        <v>1257</v>
      </c>
    </row>
    <row r="113" spans="1:8" x14ac:dyDescent="0.3">
      <c r="A113" s="1">
        <v>111</v>
      </c>
      <c r="B113" s="1" t="s">
        <v>1258</v>
      </c>
      <c r="C113" s="1" t="s">
        <v>1259</v>
      </c>
      <c r="D113" s="1" t="s">
        <v>1260</v>
      </c>
      <c r="E113" s="1" t="s">
        <v>1261</v>
      </c>
      <c r="F113" s="1">
        <v>2025</v>
      </c>
      <c r="G113" s="1" t="str">
        <f>"9791192667959"</f>
        <v>9791192667959</v>
      </c>
      <c r="H113" s="1" t="s">
        <v>1262</v>
      </c>
    </row>
    <row r="114" spans="1:8" x14ac:dyDescent="0.3">
      <c r="A114" s="1">
        <v>112</v>
      </c>
      <c r="B114" s="1" t="s">
        <v>1263</v>
      </c>
      <c r="C114" s="1" t="s">
        <v>1264</v>
      </c>
      <c r="D114" s="1" t="s">
        <v>1265</v>
      </c>
      <c r="E114" s="1" t="s">
        <v>1266</v>
      </c>
      <c r="F114" s="1">
        <v>2025</v>
      </c>
      <c r="G114" s="1" t="str">
        <f>"9791194428053"</f>
        <v>9791194428053</v>
      </c>
      <c r="H114" s="1" t="s">
        <v>1267</v>
      </c>
    </row>
    <row r="115" spans="1:8" x14ac:dyDescent="0.3">
      <c r="A115" s="1">
        <v>113</v>
      </c>
      <c r="B115" s="1" t="s">
        <v>1268</v>
      </c>
      <c r="C115" s="1" t="s">
        <v>1269</v>
      </c>
      <c r="D115" s="1" t="s">
        <v>1270</v>
      </c>
      <c r="E115" s="1" t="s">
        <v>1138</v>
      </c>
      <c r="F115" s="1">
        <v>2025</v>
      </c>
      <c r="G115" s="1" t="str">
        <f>"9791168623873"</f>
        <v>9791168623873</v>
      </c>
      <c r="H115" s="1" t="s">
        <v>1271</v>
      </c>
    </row>
    <row r="116" spans="1:8" x14ac:dyDescent="0.3">
      <c r="A116" s="1">
        <v>114</v>
      </c>
      <c r="B116" s="1" t="s">
        <v>1272</v>
      </c>
      <c r="C116" s="1" t="s">
        <v>1273</v>
      </c>
      <c r="D116" s="1" t="s">
        <v>1274</v>
      </c>
      <c r="E116" s="1" t="s">
        <v>1275</v>
      </c>
      <c r="F116" s="1">
        <v>2025</v>
      </c>
      <c r="G116" s="1" t="str">
        <f>"9788931480894"</f>
        <v>9788931480894</v>
      </c>
      <c r="H116" s="1" t="s">
        <v>1276</v>
      </c>
    </row>
    <row r="117" spans="1:8" x14ac:dyDescent="0.3">
      <c r="A117" s="1">
        <v>115</v>
      </c>
      <c r="B117" s="1" t="s">
        <v>1277</v>
      </c>
      <c r="C117" s="1" t="s">
        <v>1278</v>
      </c>
      <c r="D117" s="1" t="s">
        <v>1279</v>
      </c>
      <c r="E117" s="1" t="s">
        <v>1280</v>
      </c>
      <c r="F117" s="1">
        <v>2025</v>
      </c>
      <c r="G117" s="1" t="str">
        <f>"9791138399043"</f>
        <v>9791138399043</v>
      </c>
      <c r="H117" s="1" t="s">
        <v>1281</v>
      </c>
    </row>
    <row r="118" spans="1:8" x14ac:dyDescent="0.3">
      <c r="A118" s="1">
        <v>116</v>
      </c>
      <c r="B118" s="1" t="s">
        <v>1282</v>
      </c>
      <c r="C118" s="1" t="s">
        <v>1283</v>
      </c>
      <c r="D118" s="1" t="s">
        <v>1284</v>
      </c>
      <c r="E118" s="1" t="s">
        <v>1138</v>
      </c>
      <c r="F118" s="1">
        <v>2025</v>
      </c>
      <c r="G118" s="1" t="str">
        <f>"9791168624078"</f>
        <v>9791168624078</v>
      </c>
      <c r="H118" s="1" t="s">
        <v>1285</v>
      </c>
    </row>
    <row r="119" spans="1:8" x14ac:dyDescent="0.3">
      <c r="A119" s="1">
        <v>117</v>
      </c>
      <c r="B119" s="1" t="s">
        <v>1286</v>
      </c>
      <c r="C119" s="1" t="s">
        <v>1287</v>
      </c>
      <c r="D119" s="1" t="s">
        <v>1288</v>
      </c>
      <c r="E119" s="1" t="s">
        <v>1289</v>
      </c>
      <c r="F119" s="1">
        <v>2025</v>
      </c>
      <c r="G119" s="1" t="str">
        <f>"9791191462401"</f>
        <v>9791191462401</v>
      </c>
      <c r="H119" s="1" t="s">
        <v>1290</v>
      </c>
    </row>
    <row r="120" spans="1:8" x14ac:dyDescent="0.3">
      <c r="A120" s="1">
        <v>118</v>
      </c>
      <c r="B120" s="1" t="s">
        <v>1291</v>
      </c>
      <c r="C120" s="1" t="s">
        <v>1292</v>
      </c>
      <c r="D120" s="1" t="s">
        <v>1293</v>
      </c>
      <c r="E120" s="1" t="s">
        <v>1294</v>
      </c>
      <c r="F120" s="1">
        <v>2025</v>
      </c>
      <c r="G120" s="1" t="str">
        <f>"9791193379608"</f>
        <v>9791193379608</v>
      </c>
      <c r="H120" s="1" t="s">
        <v>1295</v>
      </c>
    </row>
    <row r="121" spans="1:8" x14ac:dyDescent="0.3">
      <c r="A121" s="1">
        <v>119</v>
      </c>
      <c r="B121" s="1" t="s">
        <v>1296</v>
      </c>
      <c r="C121" s="1" t="s">
        <v>1297</v>
      </c>
      <c r="D121" s="1" t="s">
        <v>1298</v>
      </c>
      <c r="E121" s="1" t="s">
        <v>1299</v>
      </c>
      <c r="F121" s="1">
        <v>2025</v>
      </c>
      <c r="G121" s="1" t="str">
        <f>"9791169513760"</f>
        <v>9791169513760</v>
      </c>
      <c r="H121" s="1" t="s">
        <v>1300</v>
      </c>
    </row>
    <row r="122" spans="1:8" x14ac:dyDescent="0.3">
      <c r="A122" s="1">
        <v>120</v>
      </c>
      <c r="B122" s="1" t="s">
        <v>1301</v>
      </c>
      <c r="C122" s="1" t="s">
        <v>1302</v>
      </c>
      <c r="D122" s="1" t="s">
        <v>1303</v>
      </c>
      <c r="E122" s="1" t="s">
        <v>1304</v>
      </c>
      <c r="F122" s="1">
        <v>2025</v>
      </c>
      <c r="G122" s="1" t="str">
        <f>"9791199349704"</f>
        <v>9791199349704</v>
      </c>
      <c r="H122" s="1" t="s">
        <v>1305</v>
      </c>
    </row>
    <row r="123" spans="1:8" x14ac:dyDescent="0.3">
      <c r="A123" s="1">
        <v>121</v>
      </c>
      <c r="B123" s="1" t="s">
        <v>1306</v>
      </c>
      <c r="C123" s="1" t="s">
        <v>1307</v>
      </c>
      <c r="D123" s="1" t="s">
        <v>1308</v>
      </c>
      <c r="E123" s="1" t="s">
        <v>1309</v>
      </c>
      <c r="F123" s="1">
        <v>2025</v>
      </c>
      <c r="G123" s="1" t="str">
        <f>"9788931360790"</f>
        <v>9788931360790</v>
      </c>
      <c r="H123" s="1" t="s">
        <v>1310</v>
      </c>
    </row>
    <row r="124" spans="1:8" x14ac:dyDescent="0.3">
      <c r="A124" s="1">
        <v>122</v>
      </c>
      <c r="B124" s="1" t="s">
        <v>1311</v>
      </c>
      <c r="C124" s="1" t="s">
        <v>1312</v>
      </c>
      <c r="D124" s="1" t="s">
        <v>1313</v>
      </c>
      <c r="E124" s="1" t="s">
        <v>984</v>
      </c>
      <c r="F124" s="1">
        <v>2025</v>
      </c>
      <c r="G124" s="1" t="str">
        <f>"9788972971597"</f>
        <v>9788972971597</v>
      </c>
      <c r="H124" s="1" t="s">
        <v>1314</v>
      </c>
    </row>
    <row r="125" spans="1:8" x14ac:dyDescent="0.3">
      <c r="A125" s="1">
        <v>123</v>
      </c>
      <c r="B125" s="1" t="s">
        <v>1315</v>
      </c>
      <c r="C125" s="1" t="s">
        <v>1316</v>
      </c>
      <c r="D125" s="1" t="s">
        <v>1317</v>
      </c>
      <c r="E125" s="1" t="s">
        <v>1318</v>
      </c>
      <c r="F125" s="1">
        <v>2025</v>
      </c>
      <c r="G125" s="1" t="str">
        <f>"9788946075955"</f>
        <v>9788946075955</v>
      </c>
      <c r="H125" s="1" t="s">
        <v>1319</v>
      </c>
    </row>
    <row r="126" spans="1:8" x14ac:dyDescent="0.3">
      <c r="A126" s="1">
        <v>124</v>
      </c>
      <c r="B126" s="1" t="s">
        <v>1320</v>
      </c>
      <c r="C126" s="1" t="s">
        <v>1321</v>
      </c>
      <c r="D126" s="1" t="s">
        <v>1322</v>
      </c>
      <c r="E126" s="1" t="s">
        <v>1323</v>
      </c>
      <c r="F126" s="1">
        <v>2025</v>
      </c>
      <c r="G126" s="1" t="str">
        <f>"9791199048829"</f>
        <v>9791199048829</v>
      </c>
      <c r="H126" s="1" t="s">
        <v>1324</v>
      </c>
    </row>
    <row r="127" spans="1:8" x14ac:dyDescent="0.3">
      <c r="A127" s="1">
        <v>125</v>
      </c>
      <c r="B127" s="1" t="s">
        <v>1325</v>
      </c>
      <c r="C127" s="1" t="s">
        <v>1326</v>
      </c>
      <c r="D127" s="1" t="s">
        <v>1327</v>
      </c>
      <c r="E127" s="1" t="s">
        <v>1328</v>
      </c>
      <c r="F127" s="1">
        <v>2025</v>
      </c>
      <c r="G127" s="1" t="str">
        <f>"9788962065800"</f>
        <v>9788962065800</v>
      </c>
      <c r="H127" s="1" t="s">
        <v>1329</v>
      </c>
    </row>
    <row r="128" spans="1:8" x14ac:dyDescent="0.3">
      <c r="A128" s="1">
        <v>126</v>
      </c>
      <c r="B128" s="1" t="s">
        <v>1330</v>
      </c>
      <c r="C128" s="1" t="s">
        <v>1331</v>
      </c>
      <c r="D128" s="1" t="s">
        <v>1332</v>
      </c>
      <c r="E128" s="1" t="s">
        <v>1333</v>
      </c>
      <c r="F128" s="1">
        <v>2025</v>
      </c>
      <c r="G128" s="1" t="str">
        <f>"9791194847021"</f>
        <v>9791194847021</v>
      </c>
      <c r="H128" s="1" t="s">
        <v>1334</v>
      </c>
    </row>
    <row r="129" spans="1:8" x14ac:dyDescent="0.3">
      <c r="A129" s="1">
        <v>127</v>
      </c>
      <c r="B129" s="1" t="s">
        <v>1335</v>
      </c>
      <c r="C129" s="1" t="s">
        <v>1336</v>
      </c>
      <c r="D129" s="1" t="s">
        <v>1337</v>
      </c>
      <c r="E129" s="1" t="s">
        <v>1338</v>
      </c>
      <c r="F129" s="1">
        <v>2025</v>
      </c>
      <c r="G129" s="1" t="str">
        <f>"9791194110071"</f>
        <v>9791194110071</v>
      </c>
      <c r="H129" s="1" t="s">
        <v>1339</v>
      </c>
    </row>
    <row r="130" spans="1:8" x14ac:dyDescent="0.3">
      <c r="A130" s="1">
        <v>128</v>
      </c>
      <c r="B130" s="1" t="s">
        <v>1340</v>
      </c>
      <c r="C130" s="1" t="s">
        <v>1341</v>
      </c>
      <c r="D130" s="1" t="s">
        <v>1342</v>
      </c>
      <c r="E130" s="1" t="s">
        <v>1343</v>
      </c>
      <c r="F130" s="1">
        <v>2025</v>
      </c>
      <c r="G130" s="1" t="str">
        <f>"9791198909060"</f>
        <v>9791198909060</v>
      </c>
      <c r="H130" s="1" t="s">
        <v>1344</v>
      </c>
    </row>
    <row r="131" spans="1:8" x14ac:dyDescent="0.3">
      <c r="A131" s="1">
        <v>129</v>
      </c>
      <c r="B131" s="1" t="s">
        <v>1345</v>
      </c>
      <c r="C131" s="1" t="s">
        <v>1346</v>
      </c>
      <c r="D131" s="1" t="s">
        <v>1347</v>
      </c>
      <c r="E131" s="1" t="s">
        <v>1348</v>
      </c>
      <c r="F131" s="1">
        <v>2025</v>
      </c>
      <c r="G131" s="1" t="str">
        <f>"9791194442516"</f>
        <v>9791194442516</v>
      </c>
      <c r="H131" s="1" t="s">
        <v>1349</v>
      </c>
    </row>
    <row r="132" spans="1:8" x14ac:dyDescent="0.3">
      <c r="A132" s="1">
        <v>130</v>
      </c>
      <c r="B132" s="1" t="s">
        <v>1350</v>
      </c>
      <c r="C132" s="1" t="s">
        <v>1351</v>
      </c>
      <c r="D132" s="1" t="s">
        <v>1352</v>
      </c>
      <c r="E132" s="1" t="s">
        <v>459</v>
      </c>
      <c r="F132" s="1">
        <v>2025</v>
      </c>
      <c r="G132" s="1" t="str">
        <f>"9791171530298"</f>
        <v>9791171530298</v>
      </c>
      <c r="H132" s="1" t="s">
        <v>1353</v>
      </c>
    </row>
    <row r="133" spans="1:8" x14ac:dyDescent="0.3">
      <c r="A133" s="1">
        <v>131</v>
      </c>
      <c r="B133" s="1" t="s">
        <v>1354</v>
      </c>
      <c r="C133" s="1" t="s">
        <v>1355</v>
      </c>
      <c r="D133" s="1" t="s">
        <v>1356</v>
      </c>
      <c r="E133" s="1" t="s">
        <v>1357</v>
      </c>
      <c r="F133" s="1">
        <v>2025</v>
      </c>
      <c r="G133" s="1" t="str">
        <f>"9788940294536"</f>
        <v>9788940294536</v>
      </c>
      <c r="H133" s="1" t="s">
        <v>1358</v>
      </c>
    </row>
    <row r="134" spans="1:8" x14ac:dyDescent="0.3">
      <c r="A134" s="1">
        <v>132</v>
      </c>
      <c r="B134" s="1" t="s">
        <v>1359</v>
      </c>
      <c r="C134" s="1" t="s">
        <v>1360</v>
      </c>
      <c r="D134" s="1" t="s">
        <v>1361</v>
      </c>
      <c r="E134" s="1" t="s">
        <v>1362</v>
      </c>
      <c r="F134" s="1">
        <v>2025</v>
      </c>
      <c r="G134" s="1" t="str">
        <f>"9788963482033"</f>
        <v>9788963482033</v>
      </c>
      <c r="H134" s="1" t="s">
        <v>1363</v>
      </c>
    </row>
    <row r="135" spans="1:8" x14ac:dyDescent="0.3">
      <c r="A135" s="1">
        <v>133</v>
      </c>
      <c r="B135" s="1" t="s">
        <v>1364</v>
      </c>
      <c r="C135" s="1" t="s">
        <v>1365</v>
      </c>
      <c r="D135" s="1" t="s">
        <v>1366</v>
      </c>
      <c r="E135" s="1" t="s">
        <v>1367</v>
      </c>
      <c r="F135" s="1">
        <v>2025</v>
      </c>
      <c r="G135" s="1" t="str">
        <f>"9791161509389"</f>
        <v>9791161509389</v>
      </c>
      <c r="H135" s="1" t="s">
        <v>1368</v>
      </c>
    </row>
    <row r="136" spans="1:8" x14ac:dyDescent="0.3">
      <c r="A136" s="1">
        <v>134</v>
      </c>
      <c r="B136" s="1" t="s">
        <v>1369</v>
      </c>
      <c r="C136" s="1" t="s">
        <v>1370</v>
      </c>
      <c r="D136" s="1" t="s">
        <v>1371</v>
      </c>
      <c r="E136" s="1" t="s">
        <v>1367</v>
      </c>
      <c r="F136" s="1">
        <v>2025</v>
      </c>
      <c r="G136" s="1" t="str">
        <f>"9791175500150"</f>
        <v>9791175500150</v>
      </c>
      <c r="H136" s="1" t="s">
        <v>1368</v>
      </c>
    </row>
    <row r="137" spans="1:8" x14ac:dyDescent="0.3">
      <c r="A137" s="1">
        <v>135</v>
      </c>
      <c r="B137" s="1" t="s">
        <v>1372</v>
      </c>
      <c r="C137" s="1" t="s">
        <v>1373</v>
      </c>
      <c r="D137" s="1" t="s">
        <v>1374</v>
      </c>
      <c r="E137" s="1" t="s">
        <v>846</v>
      </c>
      <c r="F137" s="1">
        <v>2025</v>
      </c>
      <c r="G137" s="1" t="str">
        <f>"9791139228397"</f>
        <v>9791139228397</v>
      </c>
      <c r="H137" s="1" t="s">
        <v>1375</v>
      </c>
    </row>
    <row r="138" spans="1:8" x14ac:dyDescent="0.3">
      <c r="A138" s="1">
        <v>136</v>
      </c>
      <c r="B138" s="1" t="s">
        <v>1376</v>
      </c>
      <c r="C138" s="1" t="s">
        <v>1377</v>
      </c>
      <c r="D138" s="1" t="s">
        <v>1378</v>
      </c>
      <c r="E138" s="1" t="s">
        <v>1379</v>
      </c>
      <c r="F138" s="1">
        <v>2025</v>
      </c>
      <c r="G138" s="1" t="str">
        <f>"9791175500099"</f>
        <v>9791175500099</v>
      </c>
      <c r="H138" s="1" t="s">
        <v>1380</v>
      </c>
    </row>
    <row r="139" spans="1:8" x14ac:dyDescent="0.3">
      <c r="A139" s="1">
        <v>137</v>
      </c>
      <c r="B139" s="1" t="s">
        <v>1381</v>
      </c>
      <c r="C139" s="1" t="s">
        <v>1382</v>
      </c>
      <c r="D139" s="1" t="s">
        <v>1383</v>
      </c>
      <c r="E139" s="1" t="s">
        <v>1384</v>
      </c>
      <c r="F139" s="1">
        <v>2025</v>
      </c>
      <c r="G139" s="1" t="str">
        <f>"9791172231163"</f>
        <v>9791172231163</v>
      </c>
      <c r="H139" s="1" t="s">
        <v>1385</v>
      </c>
    </row>
    <row r="140" spans="1:8" x14ac:dyDescent="0.3">
      <c r="A140" s="1">
        <v>138</v>
      </c>
      <c r="B140" s="1" t="s">
        <v>1386</v>
      </c>
      <c r="C140" s="1" t="s">
        <v>1387</v>
      </c>
      <c r="D140" s="1" t="s">
        <v>1388</v>
      </c>
      <c r="E140" s="1" t="s">
        <v>1389</v>
      </c>
      <c r="F140" s="1">
        <v>2025</v>
      </c>
      <c r="G140" s="1" t="str">
        <f>"9791167701374"</f>
        <v>9791167701374</v>
      </c>
      <c r="H140" s="1" t="s">
        <v>1390</v>
      </c>
    </row>
    <row r="141" spans="1:8" x14ac:dyDescent="0.3">
      <c r="A141" s="1">
        <v>139</v>
      </c>
      <c r="B141" s="1" t="s">
        <v>1391</v>
      </c>
      <c r="C141" s="1" t="s">
        <v>1392</v>
      </c>
      <c r="D141" s="1" t="s">
        <v>1393</v>
      </c>
      <c r="E141" s="1" t="s">
        <v>1394</v>
      </c>
      <c r="F141" s="1">
        <v>2025</v>
      </c>
      <c r="G141" s="1" t="str">
        <f>"9791199378766"</f>
        <v>9791199378766</v>
      </c>
      <c r="H141" s="1" t="s">
        <v>1395</v>
      </c>
    </row>
    <row r="142" spans="1:8" x14ac:dyDescent="0.3">
      <c r="A142" s="1">
        <v>140</v>
      </c>
      <c r="B142" s="1" t="s">
        <v>1396</v>
      </c>
      <c r="C142" s="1" t="s">
        <v>1397</v>
      </c>
      <c r="D142" s="1" t="s">
        <v>1398</v>
      </c>
      <c r="E142" s="1" t="s">
        <v>1399</v>
      </c>
      <c r="F142" s="1">
        <v>2025</v>
      </c>
      <c r="G142" s="1" t="str">
        <f>"9791199040649"</f>
        <v>9791199040649</v>
      </c>
      <c r="H142" s="1" t="s">
        <v>1400</v>
      </c>
    </row>
    <row r="143" spans="1:8" x14ac:dyDescent="0.3">
      <c r="A143" s="1">
        <v>141</v>
      </c>
      <c r="B143" s="1" t="s">
        <v>1401</v>
      </c>
      <c r="C143" s="1" t="s">
        <v>1402</v>
      </c>
      <c r="D143" s="1" t="s">
        <v>1403</v>
      </c>
      <c r="E143" s="1" t="s">
        <v>979</v>
      </c>
      <c r="F143" s="1">
        <v>2025</v>
      </c>
      <c r="G143" s="1" t="str">
        <f>"9788937404924"</f>
        <v>9788937404924</v>
      </c>
      <c r="H143" s="1" t="s">
        <v>1404</v>
      </c>
    </row>
    <row r="144" spans="1:8" x14ac:dyDescent="0.3">
      <c r="A144" s="1">
        <v>142</v>
      </c>
      <c r="B144" s="1" t="s">
        <v>1405</v>
      </c>
      <c r="C144" s="1" t="s">
        <v>1406</v>
      </c>
      <c r="D144" s="1" t="s">
        <v>1403</v>
      </c>
      <c r="E144" s="1" t="s">
        <v>979</v>
      </c>
      <c r="F144" s="1">
        <v>2025</v>
      </c>
      <c r="G144" s="1" t="str">
        <f>"9788937404931"</f>
        <v>9788937404931</v>
      </c>
      <c r="H144" s="1" t="s">
        <v>1407</v>
      </c>
    </row>
    <row r="145" spans="1:8" x14ac:dyDescent="0.3">
      <c r="A145" s="1">
        <v>143</v>
      </c>
      <c r="B145" s="1" t="s">
        <v>1408</v>
      </c>
      <c r="C145" s="1" t="s">
        <v>1409</v>
      </c>
      <c r="D145" s="1" t="s">
        <v>1403</v>
      </c>
      <c r="E145" s="1" t="s">
        <v>979</v>
      </c>
      <c r="F145" s="1">
        <v>2025</v>
      </c>
      <c r="G145" s="1" t="str">
        <f>"9788937404948"</f>
        <v>9788937404948</v>
      </c>
      <c r="H145" s="1" t="s">
        <v>1410</v>
      </c>
    </row>
    <row r="146" spans="1:8" x14ac:dyDescent="0.3">
      <c r="A146" s="1">
        <v>144</v>
      </c>
      <c r="B146" s="1" t="s">
        <v>1411</v>
      </c>
      <c r="C146" s="1" t="s">
        <v>1412</v>
      </c>
      <c r="D146" s="1" t="s">
        <v>1413</v>
      </c>
      <c r="E146" s="1" t="s">
        <v>1414</v>
      </c>
      <c r="F146" s="1">
        <v>2026</v>
      </c>
      <c r="G146" s="1" t="str">
        <f>"9791193034392"</f>
        <v>9791193034392</v>
      </c>
      <c r="H146" s="1" t="s">
        <v>1415</v>
      </c>
    </row>
    <row r="147" spans="1:8" x14ac:dyDescent="0.3">
      <c r="A147" s="1">
        <v>145</v>
      </c>
      <c r="B147" s="1" t="s">
        <v>1416</v>
      </c>
      <c r="C147" s="1" t="s">
        <v>1417</v>
      </c>
      <c r="D147" s="1" t="s">
        <v>1418</v>
      </c>
      <c r="E147" s="1" t="s">
        <v>1419</v>
      </c>
      <c r="F147" s="1">
        <v>2025</v>
      </c>
      <c r="G147" s="1" t="str">
        <f>"9791192884455"</f>
        <v>9791192884455</v>
      </c>
      <c r="H147" s="1" t="s">
        <v>1420</v>
      </c>
    </row>
    <row r="148" spans="1:8" x14ac:dyDescent="0.3">
      <c r="A148" s="1">
        <v>146</v>
      </c>
      <c r="B148" s="1" t="s">
        <v>1421</v>
      </c>
      <c r="C148" s="1" t="s">
        <v>1422</v>
      </c>
      <c r="D148" s="1" t="s">
        <v>1423</v>
      </c>
      <c r="E148" s="1" t="s">
        <v>751</v>
      </c>
      <c r="F148" s="1">
        <v>2025</v>
      </c>
      <c r="G148" s="1" t="str">
        <f>"9791165703608"</f>
        <v>9791165703608</v>
      </c>
      <c r="H148" s="1" t="s">
        <v>1424</v>
      </c>
    </row>
    <row r="149" spans="1:8" x14ac:dyDescent="0.3">
      <c r="A149" s="1">
        <v>147</v>
      </c>
      <c r="B149" s="1" t="s">
        <v>1425</v>
      </c>
      <c r="C149" s="1" t="s">
        <v>1426</v>
      </c>
      <c r="D149" s="1" t="s">
        <v>1427</v>
      </c>
      <c r="E149" s="1" t="s">
        <v>1428</v>
      </c>
      <c r="F149" s="1">
        <v>2025</v>
      </c>
      <c r="G149" s="1" t="str">
        <f>"9791194171829"</f>
        <v>9791194171829</v>
      </c>
      <c r="H149" s="1" t="s">
        <v>1429</v>
      </c>
    </row>
    <row r="150" spans="1:8" x14ac:dyDescent="0.3">
      <c r="A150" s="1">
        <v>148</v>
      </c>
      <c r="B150" s="1" t="s">
        <v>1430</v>
      </c>
      <c r="C150" s="1" t="s">
        <v>1431</v>
      </c>
      <c r="D150" s="1" t="s">
        <v>1432</v>
      </c>
      <c r="E150" s="1" t="s">
        <v>746</v>
      </c>
      <c r="F150" s="1">
        <v>2025</v>
      </c>
      <c r="G150" s="1" t="str">
        <f>"9788932044620"</f>
        <v>9788932044620</v>
      </c>
      <c r="H150" s="1" t="s">
        <v>1433</v>
      </c>
    </row>
    <row r="151" spans="1:8" x14ac:dyDescent="0.3">
      <c r="A151" s="1">
        <v>149</v>
      </c>
      <c r="B151" s="1" t="s">
        <v>1434</v>
      </c>
      <c r="C151" s="1" t="s">
        <v>1435</v>
      </c>
      <c r="D151" s="1" t="s">
        <v>1436</v>
      </c>
      <c r="E151" s="1" t="s">
        <v>71</v>
      </c>
      <c r="F151" s="1">
        <v>2025</v>
      </c>
      <c r="G151" s="1" t="str">
        <f>"9791165815967"</f>
        <v>9791165815967</v>
      </c>
      <c r="H151" s="1" t="s">
        <v>1437</v>
      </c>
    </row>
    <row r="152" spans="1:8" x14ac:dyDescent="0.3">
      <c r="A152" s="1">
        <v>150</v>
      </c>
      <c r="B152" s="1" t="s">
        <v>1438</v>
      </c>
      <c r="C152" s="1" t="s">
        <v>1439</v>
      </c>
      <c r="D152" s="1" t="s">
        <v>1440</v>
      </c>
      <c r="E152" s="1" t="s">
        <v>175</v>
      </c>
      <c r="F152" s="1">
        <v>2025</v>
      </c>
      <c r="G152" s="1" t="str">
        <f>"9791141610258"</f>
        <v>9791141610258</v>
      </c>
      <c r="H152" s="1" t="s">
        <v>1441</v>
      </c>
    </row>
    <row r="153" spans="1:8" x14ac:dyDescent="0.3">
      <c r="A153" s="1">
        <v>151</v>
      </c>
      <c r="B153" s="1" t="s">
        <v>1442</v>
      </c>
      <c r="C153" s="1" t="s">
        <v>1443</v>
      </c>
      <c r="D153" s="1" t="s">
        <v>1444</v>
      </c>
      <c r="E153" s="1" t="s">
        <v>1445</v>
      </c>
      <c r="F153" s="1">
        <v>2025</v>
      </c>
      <c r="G153" s="1" t="str">
        <f>"9791160783735"</f>
        <v>9791160783735</v>
      </c>
      <c r="H153" s="1" t="s">
        <v>1446</v>
      </c>
    </row>
    <row r="154" spans="1:8" x14ac:dyDescent="0.3">
      <c r="A154" s="1">
        <v>152</v>
      </c>
      <c r="B154" s="1" t="s">
        <v>1447</v>
      </c>
      <c r="C154" s="1" t="s">
        <v>1448</v>
      </c>
      <c r="D154" s="1" t="s">
        <v>1449</v>
      </c>
      <c r="E154" s="1" t="s">
        <v>1450</v>
      </c>
      <c r="F154" s="1">
        <v>2025</v>
      </c>
      <c r="G154" s="1" t="str">
        <f>"9791167526908"</f>
        <v>9791167526908</v>
      </c>
      <c r="H154" s="1" t="s">
        <v>1451</v>
      </c>
    </row>
    <row r="155" spans="1:8" x14ac:dyDescent="0.3">
      <c r="A155" s="1">
        <v>153</v>
      </c>
      <c r="B155" s="1" t="s">
        <v>1452</v>
      </c>
      <c r="C155" s="1" t="s">
        <v>1453</v>
      </c>
      <c r="D155" s="1" t="s">
        <v>1454</v>
      </c>
      <c r="E155" s="1" t="s">
        <v>175</v>
      </c>
      <c r="F155" s="1">
        <v>2025</v>
      </c>
      <c r="G155" s="1" t="str">
        <f>"9791141602628"</f>
        <v>9791141602628</v>
      </c>
      <c r="H155" s="1" t="s">
        <v>1455</v>
      </c>
    </row>
    <row r="156" spans="1:8" x14ac:dyDescent="0.3">
      <c r="A156" s="1">
        <v>154</v>
      </c>
      <c r="B156" s="1" t="s">
        <v>1456</v>
      </c>
      <c r="C156" s="1" t="s">
        <v>1457</v>
      </c>
      <c r="D156" s="1" t="s">
        <v>1458</v>
      </c>
      <c r="E156" s="1" t="s">
        <v>175</v>
      </c>
      <c r="F156" s="1">
        <v>2025</v>
      </c>
      <c r="G156" s="1" t="str">
        <f>"9791141602154"</f>
        <v>9791141602154</v>
      </c>
      <c r="H156" s="1" t="s">
        <v>1459</v>
      </c>
    </row>
    <row r="157" spans="1:8" x14ac:dyDescent="0.3">
      <c r="A157" s="1">
        <v>155</v>
      </c>
      <c r="B157" s="1" t="s">
        <v>1460</v>
      </c>
      <c r="C157" s="1" t="s">
        <v>1461</v>
      </c>
      <c r="D157" s="1" t="s">
        <v>1462</v>
      </c>
      <c r="E157" s="1" t="s">
        <v>581</v>
      </c>
      <c r="F157" s="1">
        <v>2024</v>
      </c>
      <c r="G157" s="1" t="str">
        <f>"9788936457280"</f>
        <v>9788936457280</v>
      </c>
      <c r="H157" s="1" t="s">
        <v>1463</v>
      </c>
    </row>
    <row r="158" spans="1:8" x14ac:dyDescent="0.3">
      <c r="A158" s="1">
        <v>156</v>
      </c>
      <c r="B158" s="1" t="s">
        <v>1464</v>
      </c>
      <c r="C158" s="1" t="s">
        <v>1465</v>
      </c>
      <c r="D158" s="1" t="s">
        <v>1466</v>
      </c>
      <c r="E158" s="1" t="s">
        <v>1467</v>
      </c>
      <c r="F158" s="1">
        <v>2025</v>
      </c>
      <c r="G158" s="1" t="str">
        <f>"9791173555145"</f>
        <v>9791173555145</v>
      </c>
      <c r="H158" s="1" t="s">
        <v>1468</v>
      </c>
    </row>
    <row r="159" spans="1:8" x14ac:dyDescent="0.3">
      <c r="A159" s="1">
        <v>157</v>
      </c>
      <c r="B159" s="1" t="s">
        <v>1469</v>
      </c>
      <c r="C159" s="1" t="s">
        <v>1470</v>
      </c>
      <c r="D159" s="1" t="s">
        <v>1471</v>
      </c>
      <c r="E159" s="1" t="s">
        <v>1472</v>
      </c>
      <c r="F159" s="1">
        <v>2025</v>
      </c>
      <c r="G159" s="1" t="str">
        <f>"9791189474287"</f>
        <v>9791189474287</v>
      </c>
      <c r="H159" s="1" t="s">
        <v>1473</v>
      </c>
    </row>
    <row r="160" spans="1:8" x14ac:dyDescent="0.3">
      <c r="A160" s="1">
        <v>158</v>
      </c>
      <c r="B160" s="1" t="s">
        <v>1474</v>
      </c>
      <c r="C160" s="1" t="s">
        <v>1475</v>
      </c>
      <c r="D160" s="1" t="s">
        <v>1476</v>
      </c>
      <c r="E160" s="1" t="s">
        <v>1477</v>
      </c>
      <c r="F160" s="1">
        <v>2025</v>
      </c>
      <c r="G160" s="1" t="str">
        <f>"9791198648198"</f>
        <v>9791198648198</v>
      </c>
      <c r="H160" s="1" t="s">
        <v>1478</v>
      </c>
    </row>
    <row r="161" spans="1:8" x14ac:dyDescent="0.3">
      <c r="A161" s="1">
        <v>159</v>
      </c>
      <c r="B161" s="1" t="s">
        <v>1479</v>
      </c>
      <c r="C161" s="1" t="s">
        <v>1480</v>
      </c>
      <c r="D161" s="1" t="s">
        <v>1481</v>
      </c>
      <c r="E161" s="1" t="s">
        <v>1482</v>
      </c>
      <c r="F161" s="1">
        <v>2025</v>
      </c>
      <c r="G161" s="1" t="str">
        <f>"9791167553423"</f>
        <v>9791167553423</v>
      </c>
      <c r="H161" s="1" t="s">
        <v>1483</v>
      </c>
    </row>
    <row r="162" spans="1:8" x14ac:dyDescent="0.3">
      <c r="A162" s="1">
        <v>160</v>
      </c>
      <c r="B162" s="1" t="s">
        <v>1484</v>
      </c>
      <c r="C162" s="1" t="s">
        <v>1485</v>
      </c>
      <c r="D162" s="1" t="s">
        <v>1486</v>
      </c>
      <c r="E162" s="1" t="s">
        <v>581</v>
      </c>
      <c r="F162" s="1">
        <v>2025</v>
      </c>
      <c r="G162" s="1" t="str">
        <f>"9788936457419"</f>
        <v>9788936457419</v>
      </c>
      <c r="H162" s="1" t="s">
        <v>1487</v>
      </c>
    </row>
    <row r="163" spans="1:8" x14ac:dyDescent="0.3">
      <c r="A163" s="1">
        <v>161</v>
      </c>
      <c r="B163" s="1" t="s">
        <v>1488</v>
      </c>
      <c r="C163" s="1" t="s">
        <v>1489</v>
      </c>
      <c r="D163" s="1" t="s">
        <v>1490</v>
      </c>
      <c r="E163" s="1" t="s">
        <v>1256</v>
      </c>
      <c r="F163" s="1">
        <v>2025</v>
      </c>
      <c r="G163" s="1" t="str">
        <f>"9791172249076"</f>
        <v>9791172249076</v>
      </c>
      <c r="H163" s="1" t="s">
        <v>1491</v>
      </c>
    </row>
    <row r="164" spans="1:8" x14ac:dyDescent="0.3">
      <c r="A164" s="1">
        <v>162</v>
      </c>
      <c r="B164" s="1" t="s">
        <v>1492</v>
      </c>
      <c r="C164" s="1" t="s">
        <v>1493</v>
      </c>
      <c r="D164" s="1" t="s">
        <v>1494</v>
      </c>
      <c r="E164" s="1" t="s">
        <v>1495</v>
      </c>
      <c r="F164" s="1">
        <v>2025</v>
      </c>
      <c r="G164" s="1" t="str">
        <f>"9791199384569"</f>
        <v>9791199384569</v>
      </c>
      <c r="H164" s="1" t="s">
        <v>1496</v>
      </c>
    </row>
    <row r="165" spans="1:8" x14ac:dyDescent="0.3">
      <c r="A165" s="1">
        <v>163</v>
      </c>
      <c r="B165" s="1" t="s">
        <v>1497</v>
      </c>
      <c r="C165" s="1" t="s">
        <v>1498</v>
      </c>
      <c r="D165" s="1" t="s">
        <v>1494</v>
      </c>
      <c r="E165" s="1" t="s">
        <v>1495</v>
      </c>
      <c r="F165" s="1">
        <v>2025</v>
      </c>
      <c r="G165" s="1" t="str">
        <f>"9791199384507"</f>
        <v>9791199384507</v>
      </c>
      <c r="H165" s="1" t="s">
        <v>1499</v>
      </c>
    </row>
    <row r="166" spans="1:8" x14ac:dyDescent="0.3">
      <c r="A166" s="1">
        <v>164</v>
      </c>
      <c r="B166" s="1" t="s">
        <v>1500</v>
      </c>
      <c r="C166" s="1" t="s">
        <v>1501</v>
      </c>
      <c r="D166" s="1" t="s">
        <v>1502</v>
      </c>
      <c r="E166" s="1" t="s">
        <v>581</v>
      </c>
      <c r="F166" s="1">
        <v>2025</v>
      </c>
      <c r="G166" s="1" t="str">
        <f>"9788936431570"</f>
        <v>9788936431570</v>
      </c>
      <c r="H166" s="1" t="s">
        <v>1503</v>
      </c>
    </row>
    <row r="167" spans="1:8" x14ac:dyDescent="0.3">
      <c r="A167" s="1">
        <v>165</v>
      </c>
      <c r="B167" s="1" t="s">
        <v>1504</v>
      </c>
      <c r="C167" s="1" t="s">
        <v>1505</v>
      </c>
      <c r="D167" s="1" t="s">
        <v>1506</v>
      </c>
      <c r="E167" s="1" t="s">
        <v>581</v>
      </c>
      <c r="F167" s="1">
        <v>2025</v>
      </c>
      <c r="G167" s="1" t="str">
        <f>"9788936457372"</f>
        <v>9788936457372</v>
      </c>
      <c r="H167" s="1" t="s">
        <v>1507</v>
      </c>
    </row>
    <row r="168" spans="1:8" x14ac:dyDescent="0.3">
      <c r="A168" s="1">
        <v>166</v>
      </c>
      <c r="B168" s="1" t="s">
        <v>1508</v>
      </c>
      <c r="C168" s="1" t="s">
        <v>1509</v>
      </c>
      <c r="D168" s="1" t="s">
        <v>1510</v>
      </c>
      <c r="E168" s="1" t="s">
        <v>581</v>
      </c>
      <c r="F168" s="1">
        <v>2025</v>
      </c>
      <c r="G168" s="1" t="str">
        <f>"9788936457396"</f>
        <v>9788936457396</v>
      </c>
      <c r="H168" s="1" t="s">
        <v>1511</v>
      </c>
    </row>
    <row r="169" spans="1:8" x14ac:dyDescent="0.3">
      <c r="A169" s="1">
        <v>167</v>
      </c>
      <c r="B169" s="1" t="s">
        <v>1512</v>
      </c>
      <c r="C169" s="1" t="s">
        <v>1513</v>
      </c>
      <c r="D169" s="1" t="s">
        <v>1514</v>
      </c>
      <c r="E169" s="1" t="s">
        <v>1515</v>
      </c>
      <c r="F169" s="1">
        <v>2025</v>
      </c>
      <c r="G169" s="1" t="str">
        <f>"9791192907833"</f>
        <v>9791192907833</v>
      </c>
      <c r="H169" s="1" t="s">
        <v>1516</v>
      </c>
    </row>
    <row r="170" spans="1:8" x14ac:dyDescent="0.3">
      <c r="A170" s="1">
        <v>168</v>
      </c>
      <c r="B170" s="1" t="s">
        <v>1517</v>
      </c>
      <c r="C170" s="1" t="s">
        <v>1518</v>
      </c>
      <c r="D170" s="1" t="s">
        <v>1519</v>
      </c>
      <c r="E170" s="1" t="s">
        <v>1520</v>
      </c>
      <c r="F170" s="1">
        <v>2025</v>
      </c>
      <c r="G170" s="1" t="str">
        <f>"9791193947401"</f>
        <v>9791193947401</v>
      </c>
      <c r="H170" s="1" t="s">
        <v>1521</v>
      </c>
    </row>
    <row r="171" spans="1:8" x14ac:dyDescent="0.3">
      <c r="A171" s="1">
        <v>169</v>
      </c>
      <c r="B171" s="1" t="s">
        <v>1522</v>
      </c>
      <c r="C171" s="1" t="s">
        <v>1523</v>
      </c>
      <c r="D171" s="1" t="s">
        <v>1524</v>
      </c>
      <c r="E171" s="1" t="s">
        <v>1525</v>
      </c>
      <c r="F171" s="1">
        <v>2025</v>
      </c>
      <c r="G171" s="1" t="str">
        <f>"9791175010147"</f>
        <v>9791175010147</v>
      </c>
      <c r="H171" s="1" t="s">
        <v>1526</v>
      </c>
    </row>
    <row r="172" spans="1:8" x14ac:dyDescent="0.3">
      <c r="A172" s="1">
        <v>170</v>
      </c>
      <c r="B172" s="1" t="s">
        <v>1527</v>
      </c>
      <c r="C172" s="1" t="s">
        <v>1528</v>
      </c>
      <c r="D172" s="1" t="s">
        <v>1529</v>
      </c>
      <c r="E172" s="1" t="s">
        <v>1530</v>
      </c>
      <c r="F172" s="1">
        <v>2025</v>
      </c>
      <c r="G172" s="1"/>
      <c r="H172" s="1" t="s">
        <v>1531</v>
      </c>
    </row>
    <row r="173" spans="1:8" x14ac:dyDescent="0.3">
      <c r="A173" s="1">
        <v>171</v>
      </c>
      <c r="B173" s="1" t="s">
        <v>1532</v>
      </c>
      <c r="C173" s="1" t="s">
        <v>1533</v>
      </c>
      <c r="D173" s="1" t="s">
        <v>1534</v>
      </c>
      <c r="E173" s="1" t="s">
        <v>1535</v>
      </c>
      <c r="F173" s="1">
        <v>2025</v>
      </c>
      <c r="G173" s="1" t="str">
        <f>"9791198219565"</f>
        <v>9791198219565</v>
      </c>
      <c r="H173" s="1" t="s">
        <v>1536</v>
      </c>
    </row>
    <row r="174" spans="1:8" x14ac:dyDescent="0.3">
      <c r="A174" s="1">
        <v>172</v>
      </c>
      <c r="B174" s="1" t="s">
        <v>1537</v>
      </c>
      <c r="C174" s="1" t="s">
        <v>1538</v>
      </c>
      <c r="D174" s="1" t="s">
        <v>1539</v>
      </c>
      <c r="E174" s="1" t="s">
        <v>1540</v>
      </c>
      <c r="F174" s="1">
        <v>2025</v>
      </c>
      <c r="G174" s="1" t="str">
        <f>"9791174571816"</f>
        <v>9791174571816</v>
      </c>
      <c r="H174" s="1" t="s">
        <v>1541</v>
      </c>
    </row>
    <row r="175" spans="1:8" x14ac:dyDescent="0.3">
      <c r="A175" s="1">
        <v>173</v>
      </c>
      <c r="B175" s="1" t="s">
        <v>1542</v>
      </c>
      <c r="C175" s="1" t="s">
        <v>1543</v>
      </c>
      <c r="D175" s="1" t="s">
        <v>1544</v>
      </c>
      <c r="E175" s="1" t="s">
        <v>1545</v>
      </c>
      <c r="F175" s="1">
        <v>2022</v>
      </c>
      <c r="G175" s="1" t="str">
        <f>"9791139703627"</f>
        <v>9791139703627</v>
      </c>
      <c r="H175" s="1" t="s">
        <v>1546</v>
      </c>
    </row>
    <row r="176" spans="1:8" x14ac:dyDescent="0.3">
      <c r="A176" s="1">
        <v>174</v>
      </c>
      <c r="B176" s="1" t="s">
        <v>1547</v>
      </c>
      <c r="C176" s="1" t="s">
        <v>1548</v>
      </c>
      <c r="D176" s="1" t="s">
        <v>1549</v>
      </c>
      <c r="E176" s="1" t="s">
        <v>1550</v>
      </c>
      <c r="F176" s="1">
        <v>2025</v>
      </c>
      <c r="G176" s="1" t="str">
        <f>"9791191053524"</f>
        <v>9791191053524</v>
      </c>
      <c r="H176" s="1" t="s">
        <v>1551</v>
      </c>
    </row>
    <row r="177" spans="1:8" x14ac:dyDescent="0.3">
      <c r="A177" s="1">
        <v>175</v>
      </c>
      <c r="B177" s="1" t="s">
        <v>1552</v>
      </c>
      <c r="C177" s="1" t="s">
        <v>1553</v>
      </c>
      <c r="D177" s="1" t="s">
        <v>1554</v>
      </c>
      <c r="E177" s="1" t="s">
        <v>1201</v>
      </c>
      <c r="F177" s="1">
        <v>2025</v>
      </c>
      <c r="G177" s="1" t="str">
        <f>"9791194374305"</f>
        <v>9791194374305</v>
      </c>
      <c r="H177" s="1" t="s">
        <v>1555</v>
      </c>
    </row>
    <row r="178" spans="1:8" x14ac:dyDescent="0.3">
      <c r="A178" s="1">
        <v>176</v>
      </c>
      <c r="B178" s="1" t="s">
        <v>1556</v>
      </c>
      <c r="C178" s="1" t="s">
        <v>1557</v>
      </c>
      <c r="D178" s="1" t="s">
        <v>1558</v>
      </c>
      <c r="E178" s="1" t="s">
        <v>1559</v>
      </c>
      <c r="F178" s="1">
        <v>2025</v>
      </c>
      <c r="G178" s="1" t="str">
        <f>"9791194930761"</f>
        <v>9791194930761</v>
      </c>
      <c r="H178" s="1" t="s">
        <v>1560</v>
      </c>
    </row>
    <row r="179" spans="1:8" x14ac:dyDescent="0.3">
      <c r="A179" s="1">
        <v>177</v>
      </c>
      <c r="B179" s="1" t="s">
        <v>1561</v>
      </c>
      <c r="C179" s="1" t="s">
        <v>1562</v>
      </c>
      <c r="D179" s="1" t="s">
        <v>1563</v>
      </c>
      <c r="E179" s="1" t="s">
        <v>1564</v>
      </c>
      <c r="F179" s="1">
        <v>2025</v>
      </c>
      <c r="G179" s="1" t="str">
        <f>"9791193937853"</f>
        <v>9791193937853</v>
      </c>
      <c r="H179" s="1" t="s">
        <v>1565</v>
      </c>
    </row>
    <row r="180" spans="1:8" x14ac:dyDescent="0.3">
      <c r="A180" s="1">
        <v>178</v>
      </c>
      <c r="B180" s="1" t="s">
        <v>1566</v>
      </c>
      <c r="C180" s="1" t="s">
        <v>1567</v>
      </c>
      <c r="D180" s="1" t="s">
        <v>1568</v>
      </c>
      <c r="E180" s="1" t="s">
        <v>382</v>
      </c>
      <c r="F180" s="1">
        <v>2025</v>
      </c>
      <c r="G180" s="1" t="str">
        <f>"9791158365561"</f>
        <v>9791158365561</v>
      </c>
      <c r="H180" s="1" t="s">
        <v>1569</v>
      </c>
    </row>
    <row r="181" spans="1:8" x14ac:dyDescent="0.3">
      <c r="A181" s="1">
        <v>179</v>
      </c>
      <c r="B181" s="1" t="s">
        <v>1570</v>
      </c>
      <c r="C181" s="1" t="s">
        <v>1571</v>
      </c>
      <c r="D181" s="1" t="s">
        <v>1572</v>
      </c>
      <c r="E181" s="1" t="s">
        <v>1573</v>
      </c>
      <c r="F181" s="1">
        <v>2026</v>
      </c>
      <c r="G181" s="1" t="str">
        <f>"9791124370391"</f>
        <v>9791124370391</v>
      </c>
      <c r="H181" s="1" t="s">
        <v>1574</v>
      </c>
    </row>
    <row r="182" spans="1:8" x14ac:dyDescent="0.3">
      <c r="A182" s="1">
        <v>180</v>
      </c>
      <c r="B182" s="1" t="s">
        <v>1575</v>
      </c>
      <c r="C182" s="1" t="s">
        <v>1576</v>
      </c>
      <c r="D182" s="1" t="s">
        <v>1577</v>
      </c>
      <c r="E182" s="1" t="s">
        <v>979</v>
      </c>
      <c r="F182" s="1">
        <v>2025</v>
      </c>
      <c r="G182" s="1" t="str">
        <f>"9788937428968"</f>
        <v>9788937428968</v>
      </c>
      <c r="H182" s="1" t="s">
        <v>1578</v>
      </c>
    </row>
    <row r="183" spans="1:8" x14ac:dyDescent="0.3">
      <c r="A183" s="1">
        <v>181</v>
      </c>
      <c r="B183" s="1" t="s">
        <v>1579</v>
      </c>
      <c r="C183" s="1" t="s">
        <v>1580</v>
      </c>
      <c r="D183" s="1" t="s">
        <v>1581</v>
      </c>
      <c r="E183" s="1" t="s">
        <v>1582</v>
      </c>
      <c r="F183" s="1">
        <v>2025</v>
      </c>
      <c r="G183" s="1" t="str">
        <f>"9791173574726"</f>
        <v>9791173574726</v>
      </c>
      <c r="H183" s="1" t="s">
        <v>1583</v>
      </c>
    </row>
    <row r="184" spans="1:8" x14ac:dyDescent="0.3">
      <c r="A184" s="1">
        <v>182</v>
      </c>
      <c r="B184" s="1" t="s">
        <v>1584</v>
      </c>
      <c r="C184" s="1" t="s">
        <v>1585</v>
      </c>
      <c r="D184" s="1" t="s">
        <v>1586</v>
      </c>
      <c r="E184" s="1" t="s">
        <v>1261</v>
      </c>
      <c r="F184" s="1">
        <v>2025</v>
      </c>
      <c r="G184" s="1" t="str">
        <f>"9791192667683"</f>
        <v>9791192667683</v>
      </c>
      <c r="H184" s="1" t="s">
        <v>1587</v>
      </c>
    </row>
    <row r="185" spans="1:8" x14ac:dyDescent="0.3">
      <c r="A185" s="1">
        <v>183</v>
      </c>
      <c r="B185" s="1" t="s">
        <v>1588</v>
      </c>
      <c r="C185" s="1" t="s">
        <v>1589</v>
      </c>
      <c r="D185" s="1" t="s">
        <v>1590</v>
      </c>
      <c r="E185" s="1" t="s">
        <v>1591</v>
      </c>
      <c r="F185" s="1">
        <v>2025</v>
      </c>
      <c r="G185" s="1" t="str">
        <f>"9791167375124"</f>
        <v>9791167375124</v>
      </c>
      <c r="H185" s="1" t="s">
        <v>1592</v>
      </c>
    </row>
    <row r="186" spans="1:8" x14ac:dyDescent="0.3">
      <c r="A186" s="1">
        <v>184</v>
      </c>
      <c r="B186" s="1" t="s">
        <v>1593</v>
      </c>
      <c r="C186" s="1" t="s">
        <v>1594</v>
      </c>
      <c r="D186" s="1" t="s">
        <v>1595</v>
      </c>
      <c r="E186" s="1" t="s">
        <v>1596</v>
      </c>
      <c r="F186" s="1">
        <v>2025</v>
      </c>
      <c r="G186" s="1" t="str">
        <f>"9791174572028"</f>
        <v>9791174572028</v>
      </c>
      <c r="H186" s="1" t="s">
        <v>1597</v>
      </c>
    </row>
    <row r="187" spans="1:8" x14ac:dyDescent="0.3">
      <c r="A187" s="1">
        <v>185</v>
      </c>
      <c r="B187" s="1" t="s">
        <v>1598</v>
      </c>
      <c r="C187" s="1" t="s">
        <v>1599</v>
      </c>
      <c r="D187" s="1" t="s">
        <v>1600</v>
      </c>
      <c r="E187" s="1" t="s">
        <v>1601</v>
      </c>
      <c r="F187" s="1">
        <v>2025</v>
      </c>
      <c r="G187" s="1" t="str">
        <f>"9791171011896"</f>
        <v>9791171011896</v>
      </c>
      <c r="H187" s="1" t="s">
        <v>1602</v>
      </c>
    </row>
    <row r="188" spans="1:8" x14ac:dyDescent="0.3">
      <c r="A188" s="1">
        <v>186</v>
      </c>
      <c r="B188" s="1" t="s">
        <v>1603</v>
      </c>
      <c r="C188" s="1" t="s">
        <v>1604</v>
      </c>
      <c r="D188" s="1" t="s">
        <v>1605</v>
      </c>
      <c r="E188" s="1" t="s">
        <v>1606</v>
      </c>
      <c r="F188" s="1">
        <v>2025</v>
      </c>
      <c r="G188" s="1" t="str">
        <f>"9788961953993"</f>
        <v>9788961953993</v>
      </c>
      <c r="H188" s="1" t="s">
        <v>1607</v>
      </c>
    </row>
    <row r="189" spans="1:8" x14ac:dyDescent="0.3">
      <c r="A189" s="1">
        <v>187</v>
      </c>
      <c r="B189" s="1" t="s">
        <v>1608</v>
      </c>
      <c r="C189" s="1" t="s">
        <v>1609</v>
      </c>
      <c r="D189" s="1" t="s">
        <v>1610</v>
      </c>
      <c r="E189" s="1" t="s">
        <v>1611</v>
      </c>
      <c r="F189" s="1">
        <v>2025</v>
      </c>
      <c r="G189" s="1" t="str">
        <f>"9791173741227"</f>
        <v>9791173741227</v>
      </c>
      <c r="H189" s="1" t="s">
        <v>1612</v>
      </c>
    </row>
    <row r="190" spans="1:8" x14ac:dyDescent="0.3">
      <c r="A190" s="1">
        <v>188</v>
      </c>
      <c r="B190" s="1" t="s">
        <v>1613</v>
      </c>
      <c r="C190" s="1" t="s">
        <v>1614</v>
      </c>
      <c r="D190" s="1" t="s">
        <v>1615</v>
      </c>
      <c r="E190" s="1" t="s">
        <v>1616</v>
      </c>
      <c r="F190" s="1">
        <v>2025</v>
      </c>
      <c r="G190" s="1" t="str">
        <f>"9788958209126"</f>
        <v>9788958209126</v>
      </c>
      <c r="H190" s="1" t="s">
        <v>1617</v>
      </c>
    </row>
    <row r="191" spans="1:8" x14ac:dyDescent="0.3">
      <c r="A191" s="1">
        <v>189</v>
      </c>
      <c r="B191" s="1" t="s">
        <v>1618</v>
      </c>
      <c r="C191" s="1" t="s">
        <v>1619</v>
      </c>
      <c r="D191" s="1" t="s">
        <v>1620</v>
      </c>
      <c r="E191" s="1" t="s">
        <v>1621</v>
      </c>
      <c r="F191" s="1">
        <v>2025</v>
      </c>
      <c r="G191" s="1" t="str">
        <f>"9791192953618"</f>
        <v>9791192953618</v>
      </c>
      <c r="H191" s="1" t="s">
        <v>1622</v>
      </c>
    </row>
    <row r="192" spans="1:8" x14ac:dyDescent="0.3">
      <c r="A192" s="1">
        <v>190</v>
      </c>
      <c r="B192" s="1" t="s">
        <v>1623</v>
      </c>
      <c r="C192" s="1" t="s">
        <v>1624</v>
      </c>
      <c r="D192" s="1" t="s">
        <v>1625</v>
      </c>
      <c r="E192" s="1" t="s">
        <v>1626</v>
      </c>
      <c r="F192" s="1">
        <v>2025</v>
      </c>
      <c r="G192" s="1" t="str">
        <f>"9788955969498"</f>
        <v>9788955969498</v>
      </c>
      <c r="H192" s="1" t="s">
        <v>1627</v>
      </c>
    </row>
    <row r="193" spans="1:8" x14ac:dyDescent="0.3">
      <c r="A193" s="1">
        <v>191</v>
      </c>
      <c r="B193" s="1" t="s">
        <v>1628</v>
      </c>
      <c r="C193" s="1" t="s">
        <v>1629</v>
      </c>
      <c r="D193" s="1" t="s">
        <v>1630</v>
      </c>
      <c r="E193" s="1" t="s">
        <v>1631</v>
      </c>
      <c r="F193" s="1">
        <v>2025</v>
      </c>
      <c r="G193" s="1" t="str">
        <f>"9791169094245"</f>
        <v>9791169094245</v>
      </c>
      <c r="H193" s="1" t="s">
        <v>1632</v>
      </c>
    </row>
    <row r="194" spans="1:8" x14ac:dyDescent="0.3">
      <c r="A194" s="1">
        <v>192</v>
      </c>
      <c r="B194" s="1" t="s">
        <v>1633</v>
      </c>
      <c r="C194" s="1" t="s">
        <v>1634</v>
      </c>
      <c r="D194" s="1" t="s">
        <v>1635</v>
      </c>
      <c r="E194" s="1" t="s">
        <v>1636</v>
      </c>
      <c r="F194" s="1">
        <v>2025</v>
      </c>
      <c r="G194" s="1" t="str">
        <f>"9791194263661"</f>
        <v>9791194263661</v>
      </c>
      <c r="H194" s="1" t="s">
        <v>1637</v>
      </c>
    </row>
    <row r="195" spans="1:8" x14ac:dyDescent="0.3">
      <c r="A195" s="1">
        <v>193</v>
      </c>
      <c r="B195" s="1" t="s">
        <v>1638</v>
      </c>
      <c r="C195" s="1" t="s">
        <v>1639</v>
      </c>
      <c r="D195" s="1" t="s">
        <v>1640</v>
      </c>
      <c r="E195" s="1" t="s">
        <v>1641</v>
      </c>
      <c r="F195" s="1">
        <v>2025</v>
      </c>
      <c r="G195" s="1" t="str">
        <f>"9791158464516"</f>
        <v>9791158464516</v>
      </c>
      <c r="H195" s="1" t="s">
        <v>1642</v>
      </c>
    </row>
    <row r="196" spans="1:8" x14ac:dyDescent="0.3">
      <c r="A196" s="1">
        <v>194</v>
      </c>
      <c r="B196" s="1" t="s">
        <v>1643</v>
      </c>
      <c r="C196" s="1" t="s">
        <v>1644</v>
      </c>
      <c r="D196" s="1" t="s">
        <v>1645</v>
      </c>
      <c r="E196" s="1" t="s">
        <v>1646</v>
      </c>
      <c r="F196" s="1">
        <v>2025</v>
      </c>
      <c r="G196" s="1" t="str">
        <f>"9791198688385"</f>
        <v>9791198688385</v>
      </c>
      <c r="H196" s="1" t="s">
        <v>1647</v>
      </c>
    </row>
    <row r="197" spans="1:8" x14ac:dyDescent="0.3">
      <c r="A197" s="1">
        <v>195</v>
      </c>
      <c r="B197" s="1" t="s">
        <v>1648</v>
      </c>
      <c r="C197" s="1" t="s">
        <v>1649</v>
      </c>
      <c r="D197" s="1" t="s">
        <v>1650</v>
      </c>
      <c r="E197" s="1" t="s">
        <v>1651</v>
      </c>
      <c r="F197" s="1">
        <v>2025</v>
      </c>
      <c r="G197" s="1" t="str">
        <f>"9788967822514"</f>
        <v>9788967822514</v>
      </c>
      <c r="H197" s="1" t="s">
        <v>1652</v>
      </c>
    </row>
    <row r="198" spans="1:8" x14ac:dyDescent="0.3">
      <c r="A198" s="1">
        <v>196</v>
      </c>
      <c r="B198" s="1" t="s">
        <v>1653</v>
      </c>
      <c r="C198" s="1" t="s">
        <v>1654</v>
      </c>
      <c r="D198" s="1" t="s">
        <v>1655</v>
      </c>
      <c r="E198" s="1" t="s">
        <v>1656</v>
      </c>
      <c r="F198" s="1">
        <v>2025</v>
      </c>
      <c r="G198" s="1" t="str">
        <f>"9791189647339"</f>
        <v>9791189647339</v>
      </c>
      <c r="H198" s="1" t="s">
        <v>1657</v>
      </c>
    </row>
    <row r="199" spans="1:8" x14ac:dyDescent="0.3">
      <c r="A199" s="1">
        <v>197</v>
      </c>
      <c r="B199" s="1" t="s">
        <v>1658</v>
      </c>
      <c r="C199" s="1" t="s">
        <v>1659</v>
      </c>
      <c r="D199" s="1" t="s">
        <v>1660</v>
      </c>
      <c r="E199" s="1" t="s">
        <v>1651</v>
      </c>
      <c r="F199" s="1">
        <v>2025</v>
      </c>
      <c r="G199" s="1" t="str">
        <f>"9788967822507"</f>
        <v>9788967822507</v>
      </c>
      <c r="H199" s="1" t="s">
        <v>1661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workbookViewId="0">
      <selection activeCell="C168" sqref="C168"/>
    </sheetView>
  </sheetViews>
  <sheetFormatPr defaultRowHeight="16.5" x14ac:dyDescent="0.3"/>
  <cols>
    <col min="2" max="2" width="14.25" customWidth="1"/>
    <col min="3" max="3" width="63.125" customWidth="1"/>
    <col min="4" max="4" width="49.25" customWidth="1"/>
    <col min="5" max="5" width="26.125" customWidth="1"/>
    <col min="6" max="6" width="10.625" customWidth="1"/>
    <col min="7" max="7" width="16.875" customWidth="1"/>
    <col min="8" max="8" width="20.625" customWidth="1"/>
  </cols>
  <sheetData>
    <row r="1" spans="1:8" ht="47.25" customHeight="1" x14ac:dyDescent="0.3">
      <c r="A1" s="2" t="s">
        <v>1665</v>
      </c>
      <c r="B1" s="3"/>
      <c r="C1" s="3"/>
      <c r="D1" s="3"/>
      <c r="E1" s="3"/>
      <c r="F1" s="3"/>
      <c r="G1" s="3"/>
      <c r="H1" s="3"/>
    </row>
    <row r="2" spans="1:8" x14ac:dyDescent="0.3">
      <c r="A2" s="1" t="s">
        <v>1662</v>
      </c>
      <c r="B2" s="1" t="s">
        <v>1663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1664</v>
      </c>
    </row>
    <row r="3" spans="1:8" x14ac:dyDescent="0.3">
      <c r="A3" s="1">
        <v>1</v>
      </c>
      <c r="B3" s="1" t="s">
        <v>5</v>
      </c>
      <c r="C3" s="1" t="s">
        <v>6</v>
      </c>
      <c r="D3" s="1" t="s">
        <v>7</v>
      </c>
      <c r="E3" s="1" t="s">
        <v>8</v>
      </c>
      <c r="F3" s="1">
        <v>2025</v>
      </c>
      <c r="G3" s="1" t="str">
        <f>"9791192817835"</f>
        <v>9791192817835</v>
      </c>
      <c r="H3" s="1" t="s">
        <v>9</v>
      </c>
    </row>
    <row r="4" spans="1:8" x14ac:dyDescent="0.3">
      <c r="A4" s="1">
        <v>2</v>
      </c>
      <c r="B4" s="1" t="s">
        <v>10</v>
      </c>
      <c r="C4" s="1" t="s">
        <v>11</v>
      </c>
      <c r="D4" s="1" t="s">
        <v>12</v>
      </c>
      <c r="E4" s="1" t="s">
        <v>13</v>
      </c>
      <c r="F4" s="1">
        <v>2025</v>
      </c>
      <c r="G4" s="1" t="str">
        <f>"9791175481947"</f>
        <v>9791175481947</v>
      </c>
      <c r="H4" s="1" t="s">
        <v>14</v>
      </c>
    </row>
    <row r="5" spans="1:8" x14ac:dyDescent="0.3">
      <c r="A5" s="1">
        <v>3</v>
      </c>
      <c r="B5" s="1" t="s">
        <v>15</v>
      </c>
      <c r="C5" s="1" t="s">
        <v>16</v>
      </c>
      <c r="D5" s="1" t="s">
        <v>17</v>
      </c>
      <c r="E5" s="1" t="s">
        <v>18</v>
      </c>
      <c r="F5" s="1">
        <v>2025</v>
      </c>
      <c r="G5" s="1" t="str">
        <f>"9791193255414"</f>
        <v>9791193255414</v>
      </c>
      <c r="H5" s="1" t="s">
        <v>19</v>
      </c>
    </row>
    <row r="6" spans="1:8" x14ac:dyDescent="0.3">
      <c r="A6" s="1">
        <v>4</v>
      </c>
      <c r="B6" s="1" t="s">
        <v>20</v>
      </c>
      <c r="C6" s="1" t="s">
        <v>21</v>
      </c>
      <c r="D6" s="1" t="s">
        <v>22</v>
      </c>
      <c r="E6" s="1" t="s">
        <v>23</v>
      </c>
      <c r="F6" s="1">
        <v>2025</v>
      </c>
      <c r="G6" s="1" t="str">
        <f>"9791193003787"</f>
        <v>9791193003787</v>
      </c>
      <c r="H6" s="1" t="s">
        <v>24</v>
      </c>
    </row>
    <row r="7" spans="1:8" x14ac:dyDescent="0.3">
      <c r="A7" s="1">
        <v>5</v>
      </c>
      <c r="B7" s="1" t="s">
        <v>25</v>
      </c>
      <c r="C7" s="1" t="s">
        <v>26</v>
      </c>
      <c r="D7" s="1" t="s">
        <v>27</v>
      </c>
      <c r="E7" s="1" t="s">
        <v>28</v>
      </c>
      <c r="F7" s="1">
        <v>2025</v>
      </c>
      <c r="G7" s="1" t="str">
        <f>"9791194797197"</f>
        <v>9791194797197</v>
      </c>
      <c r="H7" s="1" t="s">
        <v>29</v>
      </c>
    </row>
    <row r="8" spans="1:8" x14ac:dyDescent="0.3">
      <c r="A8" s="1">
        <v>6</v>
      </c>
      <c r="B8" s="1" t="s">
        <v>30</v>
      </c>
      <c r="C8" s="1" t="s">
        <v>31</v>
      </c>
      <c r="D8" s="1" t="s">
        <v>32</v>
      </c>
      <c r="E8" s="1" t="s">
        <v>33</v>
      </c>
      <c r="F8" s="1">
        <v>2025</v>
      </c>
      <c r="G8" s="1" t="str">
        <f>"9791192352299"</f>
        <v>9791192352299</v>
      </c>
      <c r="H8" s="1" t="s">
        <v>34</v>
      </c>
    </row>
    <row r="9" spans="1:8" x14ac:dyDescent="0.3">
      <c r="A9" s="1">
        <v>7</v>
      </c>
      <c r="B9" s="1" t="s">
        <v>35</v>
      </c>
      <c r="C9" s="1" t="s">
        <v>36</v>
      </c>
      <c r="D9" s="1" t="s">
        <v>37</v>
      </c>
      <c r="E9" s="1" t="s">
        <v>38</v>
      </c>
      <c r="F9" s="1">
        <v>2025</v>
      </c>
      <c r="G9" s="1" t="str">
        <f>"9791194494171"</f>
        <v>9791194494171</v>
      </c>
      <c r="H9" s="1" t="s">
        <v>39</v>
      </c>
    </row>
    <row r="10" spans="1:8" x14ac:dyDescent="0.3">
      <c r="A10" s="1">
        <v>8</v>
      </c>
      <c r="B10" s="1" t="s">
        <v>40</v>
      </c>
      <c r="C10" s="1" t="s">
        <v>41</v>
      </c>
      <c r="D10" s="1" t="s">
        <v>42</v>
      </c>
      <c r="E10" s="1" t="s">
        <v>43</v>
      </c>
      <c r="F10" s="1">
        <v>2025</v>
      </c>
      <c r="G10" s="1" t="str">
        <f>"9788983949738"</f>
        <v>9788983949738</v>
      </c>
      <c r="H10" s="1" t="s">
        <v>44</v>
      </c>
    </row>
    <row r="11" spans="1:8" x14ac:dyDescent="0.3">
      <c r="A11" s="1">
        <v>9</v>
      </c>
      <c r="B11" s="1" t="s">
        <v>45</v>
      </c>
      <c r="C11" s="1" t="s">
        <v>46</v>
      </c>
      <c r="D11" s="1" t="s">
        <v>47</v>
      </c>
      <c r="E11" s="1" t="s">
        <v>48</v>
      </c>
      <c r="F11" s="1">
        <v>2025</v>
      </c>
      <c r="G11" s="1" t="str">
        <f>"9791194809036"</f>
        <v>9791194809036</v>
      </c>
      <c r="H11" s="1" t="s">
        <v>49</v>
      </c>
    </row>
    <row r="12" spans="1:8" x14ac:dyDescent="0.3">
      <c r="A12" s="1">
        <v>10</v>
      </c>
      <c r="B12" s="1" t="s">
        <v>50</v>
      </c>
      <c r="C12" s="1" t="s">
        <v>51</v>
      </c>
      <c r="D12" s="1" t="s">
        <v>52</v>
      </c>
      <c r="E12" s="1" t="s">
        <v>53</v>
      </c>
      <c r="F12" s="1">
        <v>2025</v>
      </c>
      <c r="G12" s="1" t="str">
        <f>"9791193150566"</f>
        <v>9791193150566</v>
      </c>
      <c r="H12" s="1" t="s">
        <v>54</v>
      </c>
    </row>
    <row r="13" spans="1:8" x14ac:dyDescent="0.3">
      <c r="A13" s="1">
        <v>11</v>
      </c>
      <c r="B13" s="1" t="s">
        <v>55</v>
      </c>
      <c r="C13" s="1" t="s">
        <v>56</v>
      </c>
      <c r="D13" s="1" t="s">
        <v>57</v>
      </c>
      <c r="E13" s="1" t="s">
        <v>58</v>
      </c>
      <c r="F13" s="1">
        <v>2025</v>
      </c>
      <c r="G13" s="1" t="str">
        <f>"9791193074688"</f>
        <v>9791193074688</v>
      </c>
      <c r="H13" s="1" t="s">
        <v>59</v>
      </c>
    </row>
    <row r="14" spans="1:8" x14ac:dyDescent="0.3">
      <c r="A14" s="1">
        <v>12</v>
      </c>
      <c r="B14" s="1" t="s">
        <v>60</v>
      </c>
      <c r="C14" s="1" t="s">
        <v>61</v>
      </c>
      <c r="D14" s="1" t="s">
        <v>62</v>
      </c>
      <c r="E14" s="1" t="s">
        <v>63</v>
      </c>
      <c r="F14" s="1">
        <v>2025</v>
      </c>
      <c r="G14" s="1" t="str">
        <f>"9791163639459"</f>
        <v>9791163639459</v>
      </c>
      <c r="H14" s="1" t="s">
        <v>64</v>
      </c>
    </row>
    <row r="15" spans="1:8" x14ac:dyDescent="0.3">
      <c r="A15" s="1">
        <v>13</v>
      </c>
      <c r="B15" s="1" t="s">
        <v>65</v>
      </c>
      <c r="C15" s="1" t="s">
        <v>66</v>
      </c>
      <c r="D15" s="1" t="s">
        <v>67</v>
      </c>
      <c r="E15" s="1" t="s">
        <v>63</v>
      </c>
      <c r="F15" s="1">
        <v>2025</v>
      </c>
      <c r="G15" s="1" t="str">
        <f>"9791163639466"</f>
        <v>9791163639466</v>
      </c>
      <c r="H15" s="1" t="s">
        <v>64</v>
      </c>
    </row>
    <row r="16" spans="1:8" x14ac:dyDescent="0.3">
      <c r="A16" s="1">
        <v>14</v>
      </c>
      <c r="B16" s="1" t="s">
        <v>68</v>
      </c>
      <c r="C16" s="1" t="s">
        <v>69</v>
      </c>
      <c r="D16" s="1" t="s">
        <v>70</v>
      </c>
      <c r="E16" s="1" t="s">
        <v>71</v>
      </c>
      <c r="F16" s="1">
        <v>2025</v>
      </c>
      <c r="G16" s="1" t="str">
        <f>"9791165815899"</f>
        <v>9791165815899</v>
      </c>
      <c r="H16" s="1" t="s">
        <v>72</v>
      </c>
    </row>
    <row r="17" spans="1:8" x14ac:dyDescent="0.3">
      <c r="A17" s="1">
        <v>15</v>
      </c>
      <c r="B17" s="1" t="s">
        <v>73</v>
      </c>
      <c r="C17" s="1" t="s">
        <v>74</v>
      </c>
      <c r="D17" s="1" t="s">
        <v>75</v>
      </c>
      <c r="E17" s="1" t="s">
        <v>76</v>
      </c>
      <c r="F17" s="1">
        <v>2025</v>
      </c>
      <c r="G17" s="1" t="str">
        <f>"9791194843146"</f>
        <v>9791194843146</v>
      </c>
      <c r="H17" s="1" t="s">
        <v>77</v>
      </c>
    </row>
    <row r="18" spans="1:8" x14ac:dyDescent="0.3">
      <c r="A18" s="1">
        <v>16</v>
      </c>
      <c r="B18" s="1" t="s">
        <v>78</v>
      </c>
      <c r="C18" s="1" t="s">
        <v>79</v>
      </c>
      <c r="D18" s="1" t="s">
        <v>80</v>
      </c>
      <c r="E18" s="1" t="s">
        <v>28</v>
      </c>
      <c r="F18" s="1">
        <v>2025</v>
      </c>
      <c r="G18" s="1" t="str">
        <f>"9791194797166"</f>
        <v>9791194797166</v>
      </c>
      <c r="H18" s="1" t="s">
        <v>81</v>
      </c>
    </row>
    <row r="19" spans="1:8" x14ac:dyDescent="0.3">
      <c r="A19" s="1">
        <v>17</v>
      </c>
      <c r="B19" s="1" t="s">
        <v>82</v>
      </c>
      <c r="C19" s="1" t="s">
        <v>83</v>
      </c>
      <c r="D19" s="1" t="s">
        <v>84</v>
      </c>
      <c r="E19" s="1" t="s">
        <v>85</v>
      </c>
      <c r="F19" s="1">
        <v>2025</v>
      </c>
      <c r="G19" s="1" t="str">
        <f>"9791164520978"</f>
        <v>9791164520978</v>
      </c>
      <c r="H19" s="1" t="s">
        <v>86</v>
      </c>
    </row>
    <row r="20" spans="1:8" x14ac:dyDescent="0.3">
      <c r="A20" s="1">
        <v>18</v>
      </c>
      <c r="B20" s="1" t="s">
        <v>87</v>
      </c>
      <c r="C20" s="1" t="s">
        <v>88</v>
      </c>
      <c r="D20" s="1" t="s">
        <v>89</v>
      </c>
      <c r="E20" s="1" t="s">
        <v>90</v>
      </c>
      <c r="F20" s="1">
        <v>2025</v>
      </c>
      <c r="G20" s="1" t="str">
        <f>"9788978895606"</f>
        <v>9788978895606</v>
      </c>
      <c r="H20" s="1" t="s">
        <v>91</v>
      </c>
    </row>
    <row r="21" spans="1:8" x14ac:dyDescent="0.3">
      <c r="A21" s="1">
        <v>19</v>
      </c>
      <c r="B21" s="1" t="s">
        <v>92</v>
      </c>
      <c r="C21" s="1" t="s">
        <v>93</v>
      </c>
      <c r="D21" s="1" t="s">
        <v>94</v>
      </c>
      <c r="E21" s="1" t="s">
        <v>95</v>
      </c>
      <c r="F21" s="1">
        <v>2025</v>
      </c>
      <c r="G21" s="1" t="str">
        <f>"9791189723439"</f>
        <v>9791189723439</v>
      </c>
      <c r="H21" s="1" t="s">
        <v>96</v>
      </c>
    </row>
    <row r="22" spans="1:8" x14ac:dyDescent="0.3">
      <c r="A22" s="1">
        <v>20</v>
      </c>
      <c r="B22" s="1" t="s">
        <v>97</v>
      </c>
      <c r="C22" s="1" t="s">
        <v>98</v>
      </c>
      <c r="D22" s="1" t="s">
        <v>99</v>
      </c>
      <c r="E22" s="1" t="s">
        <v>100</v>
      </c>
      <c r="F22" s="1">
        <v>2024</v>
      </c>
      <c r="G22" s="1" t="str">
        <f>"9791166340635"</f>
        <v>9791166340635</v>
      </c>
      <c r="H22" s="1" t="s">
        <v>101</v>
      </c>
    </row>
    <row r="23" spans="1:8" x14ac:dyDescent="0.3">
      <c r="A23" s="1">
        <v>21</v>
      </c>
      <c r="B23" s="1" t="s">
        <v>102</v>
      </c>
      <c r="C23" s="1" t="s">
        <v>103</v>
      </c>
      <c r="D23" s="1" t="s">
        <v>104</v>
      </c>
      <c r="E23" s="1" t="s">
        <v>105</v>
      </c>
      <c r="F23" s="1">
        <v>2024</v>
      </c>
      <c r="G23" s="1" t="str">
        <f>"9791192595955"</f>
        <v>9791192595955</v>
      </c>
      <c r="H23" s="1" t="s">
        <v>106</v>
      </c>
    </row>
    <row r="24" spans="1:8" x14ac:dyDescent="0.3">
      <c r="A24" s="1">
        <v>22</v>
      </c>
      <c r="B24" s="1" t="s">
        <v>107</v>
      </c>
      <c r="C24" s="1" t="s">
        <v>108</v>
      </c>
      <c r="D24" s="1" t="s">
        <v>109</v>
      </c>
      <c r="E24" s="1" t="s">
        <v>110</v>
      </c>
      <c r="F24" s="1">
        <v>2025</v>
      </c>
      <c r="G24" s="1" t="str">
        <f>"9791165884703"</f>
        <v>9791165884703</v>
      </c>
      <c r="H24" s="1" t="s">
        <v>111</v>
      </c>
    </row>
    <row r="25" spans="1:8" x14ac:dyDescent="0.3">
      <c r="A25" s="1">
        <v>23</v>
      </c>
      <c r="B25" s="1" t="s">
        <v>112</v>
      </c>
      <c r="C25" s="1" t="s">
        <v>113</v>
      </c>
      <c r="D25" s="1" t="s">
        <v>114</v>
      </c>
      <c r="E25" s="1" t="s">
        <v>115</v>
      </c>
      <c r="F25" s="1">
        <v>2021</v>
      </c>
      <c r="G25" s="1" t="str">
        <f>"9791164139903"</f>
        <v>9791164139903</v>
      </c>
      <c r="H25" s="1" t="s">
        <v>116</v>
      </c>
    </row>
    <row r="26" spans="1:8" x14ac:dyDescent="0.3">
      <c r="A26" s="1">
        <v>24</v>
      </c>
      <c r="B26" s="1" t="s">
        <v>117</v>
      </c>
      <c r="C26" s="1" t="s">
        <v>118</v>
      </c>
      <c r="D26" s="1" t="s">
        <v>119</v>
      </c>
      <c r="E26" s="1" t="s">
        <v>28</v>
      </c>
      <c r="F26" s="1">
        <v>2025</v>
      </c>
      <c r="G26" s="1" t="str">
        <f>"9791192308845"</f>
        <v>9791192308845</v>
      </c>
      <c r="H26" s="1" t="s">
        <v>120</v>
      </c>
    </row>
    <row r="27" spans="1:8" x14ac:dyDescent="0.3">
      <c r="A27" s="1">
        <v>25</v>
      </c>
      <c r="B27" s="1" t="s">
        <v>121</v>
      </c>
      <c r="C27" s="1" t="s">
        <v>122</v>
      </c>
      <c r="D27" s="1" t="s">
        <v>119</v>
      </c>
      <c r="E27" s="1" t="s">
        <v>28</v>
      </c>
      <c r="F27" s="1">
        <v>2025</v>
      </c>
      <c r="G27" s="1" t="str">
        <f>"9791192308852"</f>
        <v>9791192308852</v>
      </c>
      <c r="H27" s="1" t="s">
        <v>123</v>
      </c>
    </row>
    <row r="28" spans="1:8" x14ac:dyDescent="0.3">
      <c r="A28" s="1">
        <v>26</v>
      </c>
      <c r="B28" s="1" t="s">
        <v>124</v>
      </c>
      <c r="C28" s="1" t="s">
        <v>125</v>
      </c>
      <c r="D28" s="1" t="s">
        <v>126</v>
      </c>
      <c r="E28" s="1" t="s">
        <v>127</v>
      </c>
      <c r="F28" s="1">
        <v>2025</v>
      </c>
      <c r="G28" s="1" t="str">
        <f>"9791157823338"</f>
        <v>9791157823338</v>
      </c>
      <c r="H28" s="1" t="s">
        <v>128</v>
      </c>
    </row>
    <row r="29" spans="1:8" x14ac:dyDescent="0.3">
      <c r="A29" s="1">
        <v>27</v>
      </c>
      <c r="B29" s="1" t="s">
        <v>129</v>
      </c>
      <c r="C29" s="1" t="s">
        <v>130</v>
      </c>
      <c r="D29" s="1" t="s">
        <v>131</v>
      </c>
      <c r="E29" s="1" t="s">
        <v>132</v>
      </c>
      <c r="F29" s="1">
        <v>2025</v>
      </c>
      <c r="G29" s="1" t="str">
        <f>"9791191527957"</f>
        <v>9791191527957</v>
      </c>
      <c r="H29" s="1" t="s">
        <v>133</v>
      </c>
    </row>
    <row r="30" spans="1:8" x14ac:dyDescent="0.3">
      <c r="A30" s="1">
        <v>28</v>
      </c>
      <c r="B30" s="1" t="s">
        <v>134</v>
      </c>
      <c r="C30" s="1" t="s">
        <v>135</v>
      </c>
      <c r="D30" s="1" t="s">
        <v>136</v>
      </c>
      <c r="E30" s="1" t="s">
        <v>137</v>
      </c>
      <c r="F30" s="1">
        <v>2025</v>
      </c>
      <c r="G30" s="1" t="str">
        <f>"9791191568189"</f>
        <v>9791191568189</v>
      </c>
      <c r="H30" s="1" t="s">
        <v>138</v>
      </c>
    </row>
    <row r="31" spans="1:8" x14ac:dyDescent="0.3">
      <c r="A31" s="1">
        <v>29</v>
      </c>
      <c r="B31" s="1" t="s">
        <v>139</v>
      </c>
      <c r="C31" s="1" t="s">
        <v>140</v>
      </c>
      <c r="D31" s="1" t="s">
        <v>141</v>
      </c>
      <c r="E31" s="1" t="s">
        <v>142</v>
      </c>
      <c r="F31" s="1">
        <v>2025</v>
      </c>
      <c r="G31" s="1" t="str">
        <f>"9791161726731"</f>
        <v>9791161726731</v>
      </c>
      <c r="H31" s="1" t="s">
        <v>143</v>
      </c>
    </row>
    <row r="32" spans="1:8" x14ac:dyDescent="0.3">
      <c r="A32" s="1">
        <v>30</v>
      </c>
      <c r="B32" s="1" t="s">
        <v>144</v>
      </c>
      <c r="C32" s="1" t="s">
        <v>145</v>
      </c>
      <c r="D32" s="1" t="s">
        <v>146</v>
      </c>
      <c r="E32" s="1" t="s">
        <v>58</v>
      </c>
      <c r="F32" s="1">
        <v>2025</v>
      </c>
      <c r="G32" s="1" t="str">
        <f>"9791193074893"</f>
        <v>9791193074893</v>
      </c>
      <c r="H32" s="1" t="s">
        <v>147</v>
      </c>
    </row>
    <row r="33" spans="1:8" x14ac:dyDescent="0.3">
      <c r="A33" s="1">
        <v>31</v>
      </c>
      <c r="B33" s="1" t="s">
        <v>148</v>
      </c>
      <c r="C33" s="1" t="s">
        <v>149</v>
      </c>
      <c r="D33" s="1" t="s">
        <v>150</v>
      </c>
      <c r="E33" s="1" t="s">
        <v>151</v>
      </c>
      <c r="F33" s="1">
        <v>2025</v>
      </c>
      <c r="G33" s="1" t="str">
        <f>"9791165736989"</f>
        <v>9791165736989</v>
      </c>
      <c r="H33" s="1" t="s">
        <v>152</v>
      </c>
    </row>
    <row r="34" spans="1:8" x14ac:dyDescent="0.3">
      <c r="A34" s="1">
        <v>32</v>
      </c>
      <c r="B34" s="1" t="s">
        <v>153</v>
      </c>
      <c r="C34" s="1" t="s">
        <v>154</v>
      </c>
      <c r="D34" s="1" t="s">
        <v>155</v>
      </c>
      <c r="E34" s="1" t="s">
        <v>142</v>
      </c>
      <c r="F34" s="1">
        <v>2025</v>
      </c>
      <c r="G34" s="1" t="str">
        <f>"9791194636557"</f>
        <v>9791194636557</v>
      </c>
      <c r="H34" s="1" t="s">
        <v>156</v>
      </c>
    </row>
    <row r="35" spans="1:8" x14ac:dyDescent="0.3">
      <c r="A35" s="1">
        <v>33</v>
      </c>
      <c r="B35" s="1" t="s">
        <v>157</v>
      </c>
      <c r="C35" s="1" t="s">
        <v>158</v>
      </c>
      <c r="D35" s="1" t="s">
        <v>159</v>
      </c>
      <c r="E35" s="1" t="s">
        <v>160</v>
      </c>
      <c r="F35" s="1">
        <v>2024</v>
      </c>
      <c r="G35" s="1" t="str">
        <f>"9791189471064"</f>
        <v>9791189471064</v>
      </c>
      <c r="H35" s="1" t="s">
        <v>161</v>
      </c>
    </row>
    <row r="36" spans="1:8" x14ac:dyDescent="0.3">
      <c r="A36" s="1">
        <v>34</v>
      </c>
      <c r="B36" s="1" t="s">
        <v>162</v>
      </c>
      <c r="C36" s="1" t="s">
        <v>163</v>
      </c>
      <c r="D36" s="1" t="s">
        <v>164</v>
      </c>
      <c r="E36" s="1" t="s">
        <v>165</v>
      </c>
      <c r="F36" s="1">
        <v>2025</v>
      </c>
      <c r="G36" s="1" t="str">
        <f>"9791193798232"</f>
        <v>9791193798232</v>
      </c>
      <c r="H36" s="1" t="s">
        <v>166</v>
      </c>
    </row>
    <row r="37" spans="1:8" x14ac:dyDescent="0.3">
      <c r="A37" s="1">
        <v>35</v>
      </c>
      <c r="B37" s="1" t="s">
        <v>167</v>
      </c>
      <c r="C37" s="1" t="s">
        <v>168</v>
      </c>
      <c r="D37" s="1" t="s">
        <v>169</v>
      </c>
      <c r="E37" s="1" t="s">
        <v>170</v>
      </c>
      <c r="F37" s="1">
        <v>2026</v>
      </c>
      <c r="G37" s="1" t="str">
        <f>"9788901299549"</f>
        <v>9788901299549</v>
      </c>
      <c r="H37" s="1" t="s">
        <v>171</v>
      </c>
    </row>
    <row r="38" spans="1:8" x14ac:dyDescent="0.3">
      <c r="A38" s="1">
        <v>36</v>
      </c>
      <c r="B38" s="1" t="s">
        <v>172</v>
      </c>
      <c r="C38" s="1" t="s">
        <v>173</v>
      </c>
      <c r="D38" s="1" t="s">
        <v>174</v>
      </c>
      <c r="E38" s="1" t="s">
        <v>175</v>
      </c>
      <c r="F38" s="1">
        <v>2019</v>
      </c>
      <c r="G38" s="1" t="str">
        <f>"9788954656726"</f>
        <v>9788954656726</v>
      </c>
      <c r="H38" s="1" t="s">
        <v>176</v>
      </c>
    </row>
    <row r="39" spans="1:8" x14ac:dyDescent="0.3">
      <c r="A39" s="1">
        <v>37</v>
      </c>
      <c r="B39" s="1" t="s">
        <v>177</v>
      </c>
      <c r="C39" s="1" t="s">
        <v>178</v>
      </c>
      <c r="D39" s="1" t="s">
        <v>179</v>
      </c>
      <c r="E39" s="1" t="s">
        <v>180</v>
      </c>
      <c r="F39" s="1">
        <v>2025</v>
      </c>
      <c r="G39" s="1" t="str">
        <f>"9791193461235"</f>
        <v>9791193461235</v>
      </c>
      <c r="H39" s="1" t="s">
        <v>181</v>
      </c>
    </row>
    <row r="40" spans="1:8" x14ac:dyDescent="0.3">
      <c r="A40" s="1">
        <v>38</v>
      </c>
      <c r="B40" s="1" t="s">
        <v>182</v>
      </c>
      <c r="C40" s="1" t="s">
        <v>183</v>
      </c>
      <c r="D40" s="1" t="s">
        <v>184</v>
      </c>
      <c r="E40" s="1" t="s">
        <v>185</v>
      </c>
      <c r="F40" s="1">
        <v>2024</v>
      </c>
      <c r="G40" s="1" t="str">
        <f>"9791130657950"</f>
        <v>9791130657950</v>
      </c>
      <c r="H40" s="1" t="s">
        <v>186</v>
      </c>
    </row>
    <row r="41" spans="1:8" x14ac:dyDescent="0.3">
      <c r="A41" s="1">
        <v>39</v>
      </c>
      <c r="B41" s="1" t="s">
        <v>187</v>
      </c>
      <c r="C41" s="1" t="s">
        <v>188</v>
      </c>
      <c r="D41" s="1" t="s">
        <v>189</v>
      </c>
      <c r="E41" s="1" t="s">
        <v>190</v>
      </c>
      <c r="F41" s="1">
        <v>2025</v>
      </c>
      <c r="G41" s="1" t="str">
        <f>"9791192762593"</f>
        <v>9791192762593</v>
      </c>
      <c r="H41" s="1" t="s">
        <v>191</v>
      </c>
    </row>
    <row r="42" spans="1:8" x14ac:dyDescent="0.3">
      <c r="A42" s="1">
        <v>40</v>
      </c>
      <c r="B42" s="1" t="s">
        <v>192</v>
      </c>
      <c r="C42" s="1" t="s">
        <v>193</v>
      </c>
      <c r="D42" s="1" t="s">
        <v>194</v>
      </c>
      <c r="E42" s="1" t="s">
        <v>28</v>
      </c>
      <c r="F42" s="1">
        <v>2025</v>
      </c>
      <c r="G42" s="1" t="str">
        <f>"9791192308869"</f>
        <v>9791192308869</v>
      </c>
      <c r="H42" s="1" t="s">
        <v>195</v>
      </c>
    </row>
    <row r="43" spans="1:8" x14ac:dyDescent="0.3">
      <c r="A43" s="1">
        <v>41</v>
      </c>
      <c r="B43" s="1" t="s">
        <v>196</v>
      </c>
      <c r="C43" s="1" t="s">
        <v>197</v>
      </c>
      <c r="D43" s="1" t="s">
        <v>198</v>
      </c>
      <c r="E43" s="1" t="s">
        <v>199</v>
      </c>
      <c r="F43" s="1">
        <v>2025</v>
      </c>
      <c r="G43" s="1" t="str">
        <f>"9791162521489"</f>
        <v>9791162521489</v>
      </c>
      <c r="H43" s="1" t="s">
        <v>200</v>
      </c>
    </row>
    <row r="44" spans="1:8" x14ac:dyDescent="0.3">
      <c r="A44" s="1">
        <v>42</v>
      </c>
      <c r="B44" s="1" t="s">
        <v>201</v>
      </c>
      <c r="C44" s="1" t="s">
        <v>202</v>
      </c>
      <c r="D44" s="1" t="s">
        <v>203</v>
      </c>
      <c r="E44" s="1" t="s">
        <v>204</v>
      </c>
      <c r="F44" s="1">
        <v>2024</v>
      </c>
      <c r="G44" s="1" t="str">
        <f>"9791193375150"</f>
        <v>9791193375150</v>
      </c>
      <c r="H44" s="1" t="s">
        <v>205</v>
      </c>
    </row>
    <row r="45" spans="1:8" x14ac:dyDescent="0.3">
      <c r="A45" s="1">
        <v>43</v>
      </c>
      <c r="B45" s="1" t="s">
        <v>206</v>
      </c>
      <c r="C45" s="1" t="s">
        <v>207</v>
      </c>
      <c r="D45" s="1" t="s">
        <v>203</v>
      </c>
      <c r="E45" s="1" t="s">
        <v>204</v>
      </c>
      <c r="F45" s="1">
        <v>2025</v>
      </c>
      <c r="G45" s="1" t="str">
        <f>"9791193375242"</f>
        <v>9791193375242</v>
      </c>
      <c r="H45" s="1" t="s">
        <v>208</v>
      </c>
    </row>
    <row r="46" spans="1:8" x14ac:dyDescent="0.3">
      <c r="A46" s="1">
        <v>44</v>
      </c>
      <c r="B46" s="1" t="s">
        <v>209</v>
      </c>
      <c r="C46" s="1" t="s">
        <v>210</v>
      </c>
      <c r="D46" s="1" t="s">
        <v>211</v>
      </c>
      <c r="E46" s="1" t="s">
        <v>212</v>
      </c>
      <c r="F46" s="1">
        <v>2025</v>
      </c>
      <c r="G46" s="1" t="str">
        <f>"9791190253673"</f>
        <v>9791190253673</v>
      </c>
      <c r="H46" s="1" t="s">
        <v>213</v>
      </c>
    </row>
    <row r="47" spans="1:8" x14ac:dyDescent="0.3">
      <c r="A47" s="1">
        <v>45</v>
      </c>
      <c r="B47" s="1" t="s">
        <v>214</v>
      </c>
      <c r="C47" s="1" t="s">
        <v>215</v>
      </c>
      <c r="D47" s="1" t="s">
        <v>216</v>
      </c>
      <c r="E47" s="1" t="s">
        <v>217</v>
      </c>
      <c r="F47" s="1">
        <v>2025</v>
      </c>
      <c r="G47" s="1" t="str">
        <f>"9791160342420"</f>
        <v>9791160342420</v>
      </c>
      <c r="H47" s="1" t="s">
        <v>218</v>
      </c>
    </row>
    <row r="48" spans="1:8" x14ac:dyDescent="0.3">
      <c r="A48" s="1">
        <v>46</v>
      </c>
      <c r="B48" s="1" t="s">
        <v>219</v>
      </c>
      <c r="C48" s="1" t="s">
        <v>220</v>
      </c>
      <c r="D48" s="1" t="s">
        <v>221</v>
      </c>
      <c r="E48" s="1" t="s">
        <v>222</v>
      </c>
      <c r="F48" s="1">
        <v>2025</v>
      </c>
      <c r="G48" s="1" t="str">
        <f>"9791198837950"</f>
        <v>9791198837950</v>
      </c>
      <c r="H48" s="1" t="s">
        <v>223</v>
      </c>
    </row>
    <row r="49" spans="1:8" x14ac:dyDescent="0.3">
      <c r="A49" s="1">
        <v>47</v>
      </c>
      <c r="B49" s="1" t="s">
        <v>224</v>
      </c>
      <c r="C49" s="1" t="s">
        <v>225</v>
      </c>
      <c r="D49" s="1" t="s">
        <v>226</v>
      </c>
      <c r="E49" s="1" t="s">
        <v>227</v>
      </c>
      <c r="F49" s="1">
        <v>2026</v>
      </c>
      <c r="G49" s="1" t="str">
        <f>"9791174761019"</f>
        <v>9791174761019</v>
      </c>
      <c r="H49" s="1" t="s">
        <v>228</v>
      </c>
    </row>
    <row r="50" spans="1:8" x14ac:dyDescent="0.3">
      <c r="A50" s="1">
        <v>48</v>
      </c>
      <c r="B50" s="1" t="s">
        <v>229</v>
      </c>
      <c r="C50" s="1" t="s">
        <v>230</v>
      </c>
      <c r="D50" s="1" t="s">
        <v>231</v>
      </c>
      <c r="E50" s="1" t="s">
        <v>38</v>
      </c>
      <c r="F50" s="1">
        <v>2025</v>
      </c>
      <c r="G50" s="1" t="str">
        <f>"9791194494096"</f>
        <v>9791194494096</v>
      </c>
      <c r="H50" s="1" t="s">
        <v>232</v>
      </c>
    </row>
    <row r="51" spans="1:8" x14ac:dyDescent="0.3">
      <c r="A51" s="1">
        <v>49</v>
      </c>
      <c r="B51" s="1" t="s">
        <v>233</v>
      </c>
      <c r="C51" s="1" t="s">
        <v>234</v>
      </c>
      <c r="D51" s="1" t="s">
        <v>235</v>
      </c>
      <c r="E51" s="1" t="s">
        <v>236</v>
      </c>
      <c r="F51" s="1">
        <v>2025</v>
      </c>
      <c r="G51" s="1" t="str">
        <f>"9791198265395"</f>
        <v>9791198265395</v>
      </c>
      <c r="H51" s="1" t="s">
        <v>237</v>
      </c>
    </row>
    <row r="52" spans="1:8" x14ac:dyDescent="0.3">
      <c r="A52" s="1">
        <v>50</v>
      </c>
      <c r="B52" s="1" t="s">
        <v>238</v>
      </c>
      <c r="C52" s="1" t="s">
        <v>239</v>
      </c>
      <c r="D52" s="1" t="s">
        <v>240</v>
      </c>
      <c r="E52" s="1" t="s">
        <v>241</v>
      </c>
      <c r="F52" s="1">
        <v>2025</v>
      </c>
      <c r="G52" s="1" t="str">
        <f>"9791172720575"</f>
        <v>9791172720575</v>
      </c>
      <c r="H52" s="1" t="s">
        <v>242</v>
      </c>
    </row>
    <row r="53" spans="1:8" x14ac:dyDescent="0.3">
      <c r="A53" s="1">
        <v>51</v>
      </c>
      <c r="B53" s="1" t="s">
        <v>243</v>
      </c>
      <c r="C53" s="1" t="s">
        <v>244</v>
      </c>
      <c r="D53" s="1" t="s">
        <v>245</v>
      </c>
      <c r="E53" s="1" t="s">
        <v>246</v>
      </c>
      <c r="F53" s="1">
        <v>2025</v>
      </c>
      <c r="G53" s="1" t="str">
        <f>"9791163639565"</f>
        <v>9791163639565</v>
      </c>
      <c r="H53" s="1" t="s">
        <v>247</v>
      </c>
    </row>
    <row r="54" spans="1:8" x14ac:dyDescent="0.3">
      <c r="A54" s="1">
        <v>52</v>
      </c>
      <c r="B54" s="1" t="s">
        <v>248</v>
      </c>
      <c r="C54" s="1" t="s">
        <v>249</v>
      </c>
      <c r="D54" s="1" t="s">
        <v>250</v>
      </c>
      <c r="E54" s="1" t="s">
        <v>251</v>
      </c>
      <c r="F54" s="1">
        <v>2025</v>
      </c>
      <c r="G54" s="1" t="str">
        <f>"9791199524385"</f>
        <v>9791199524385</v>
      </c>
      <c r="H54" s="1" t="s">
        <v>252</v>
      </c>
    </row>
    <row r="55" spans="1:8" x14ac:dyDescent="0.3">
      <c r="A55" s="1">
        <v>53</v>
      </c>
      <c r="B55" s="1" t="s">
        <v>253</v>
      </c>
      <c r="C55" s="1" t="s">
        <v>254</v>
      </c>
      <c r="D55" s="1" t="s">
        <v>255</v>
      </c>
      <c r="E55" s="1" t="s">
        <v>256</v>
      </c>
      <c r="F55" s="1">
        <v>2025</v>
      </c>
      <c r="G55" s="1" t="str">
        <f>"9788961555395"</f>
        <v>9788961555395</v>
      </c>
      <c r="H55" s="1" t="s">
        <v>257</v>
      </c>
    </row>
    <row r="56" spans="1:8" x14ac:dyDescent="0.3">
      <c r="A56" s="1">
        <v>54</v>
      </c>
      <c r="B56" s="1" t="s">
        <v>258</v>
      </c>
      <c r="C56" s="1" t="s">
        <v>259</v>
      </c>
      <c r="D56" s="1" t="s">
        <v>260</v>
      </c>
      <c r="E56" s="1" t="s">
        <v>261</v>
      </c>
      <c r="F56" s="1">
        <v>2025</v>
      </c>
      <c r="G56" s="1" t="str">
        <f>"9791194098034"</f>
        <v>9791194098034</v>
      </c>
      <c r="H56" s="1" t="s">
        <v>262</v>
      </c>
    </row>
    <row r="57" spans="1:8" x14ac:dyDescent="0.3">
      <c r="A57" s="1">
        <v>55</v>
      </c>
      <c r="B57" s="1" t="s">
        <v>263</v>
      </c>
      <c r="C57" s="1" t="s">
        <v>264</v>
      </c>
      <c r="D57" s="1" t="s">
        <v>265</v>
      </c>
      <c r="E57" s="1" t="s">
        <v>180</v>
      </c>
      <c r="F57" s="1">
        <v>2026</v>
      </c>
      <c r="G57" s="1" t="str">
        <f>"9791193461303"</f>
        <v>9791193461303</v>
      </c>
      <c r="H57" s="1" t="s">
        <v>266</v>
      </c>
    </row>
    <row r="58" spans="1:8" x14ac:dyDescent="0.3">
      <c r="A58" s="1">
        <v>56</v>
      </c>
      <c r="B58" s="1" t="s">
        <v>267</v>
      </c>
      <c r="C58" s="1" t="s">
        <v>268</v>
      </c>
      <c r="D58" s="1" t="s">
        <v>269</v>
      </c>
      <c r="E58" s="1" t="s">
        <v>270</v>
      </c>
      <c r="F58" s="1">
        <v>2025</v>
      </c>
      <c r="G58" s="1" t="str">
        <f>"9791193914816"</f>
        <v>9791193914816</v>
      </c>
      <c r="H58" s="1" t="s">
        <v>266</v>
      </c>
    </row>
    <row r="59" spans="1:8" x14ac:dyDescent="0.3">
      <c r="A59" s="1">
        <v>57</v>
      </c>
      <c r="B59" s="1" t="s">
        <v>271</v>
      </c>
      <c r="C59" s="1" t="s">
        <v>272</v>
      </c>
      <c r="D59" s="1" t="s">
        <v>273</v>
      </c>
      <c r="E59" s="1" t="s">
        <v>151</v>
      </c>
      <c r="F59" s="1">
        <v>2025</v>
      </c>
      <c r="G59" s="1" t="str">
        <f>"9791165737092"</f>
        <v>9791165737092</v>
      </c>
      <c r="H59" s="1" t="s">
        <v>274</v>
      </c>
    </row>
    <row r="60" spans="1:8" x14ac:dyDescent="0.3">
      <c r="A60" s="1">
        <v>58</v>
      </c>
      <c r="B60" s="1" t="s">
        <v>275</v>
      </c>
      <c r="C60" s="1" t="s">
        <v>276</v>
      </c>
      <c r="D60" s="1" t="s">
        <v>277</v>
      </c>
      <c r="E60" s="1" t="s">
        <v>241</v>
      </c>
      <c r="F60" s="1">
        <v>2025</v>
      </c>
      <c r="G60" s="1" t="str">
        <f>"9791172720476"</f>
        <v>9791172720476</v>
      </c>
      <c r="H60" s="1" t="s">
        <v>278</v>
      </c>
    </row>
    <row r="61" spans="1:8" x14ac:dyDescent="0.3">
      <c r="A61" s="1">
        <v>59</v>
      </c>
      <c r="B61" s="1" t="s">
        <v>279</v>
      </c>
      <c r="C61" s="1" t="s">
        <v>280</v>
      </c>
      <c r="D61" s="1" t="s">
        <v>281</v>
      </c>
      <c r="E61" s="1" t="s">
        <v>282</v>
      </c>
      <c r="F61" s="1">
        <v>2026</v>
      </c>
      <c r="G61" s="1" t="str">
        <f>"9791199307094"</f>
        <v>9791199307094</v>
      </c>
      <c r="H61" s="1" t="s">
        <v>283</v>
      </c>
    </row>
    <row r="62" spans="1:8" x14ac:dyDescent="0.3">
      <c r="A62" s="1">
        <v>60</v>
      </c>
      <c r="B62" s="1" t="s">
        <v>284</v>
      </c>
      <c r="C62" s="1" t="s">
        <v>285</v>
      </c>
      <c r="D62" s="1" t="s">
        <v>286</v>
      </c>
      <c r="E62" s="1" t="s">
        <v>287</v>
      </c>
      <c r="F62" s="1">
        <v>2025</v>
      </c>
      <c r="G62" s="1" t="str">
        <f>"9791170267010"</f>
        <v>9791170267010</v>
      </c>
      <c r="H62" s="1" t="s">
        <v>288</v>
      </c>
    </row>
    <row r="63" spans="1:8" x14ac:dyDescent="0.3">
      <c r="A63" s="1">
        <v>61</v>
      </c>
      <c r="B63" s="1" t="s">
        <v>289</v>
      </c>
      <c r="C63" s="1" t="s">
        <v>290</v>
      </c>
      <c r="D63" s="1" t="s">
        <v>291</v>
      </c>
      <c r="E63" s="1" t="s">
        <v>292</v>
      </c>
      <c r="F63" s="1">
        <v>2025</v>
      </c>
      <c r="G63" s="1" t="str">
        <f>"9791160517224"</f>
        <v>9791160517224</v>
      </c>
      <c r="H63" s="1" t="s">
        <v>293</v>
      </c>
    </row>
    <row r="64" spans="1:8" x14ac:dyDescent="0.3">
      <c r="A64" s="1">
        <v>62</v>
      </c>
      <c r="B64" s="1" t="s">
        <v>294</v>
      </c>
      <c r="C64" s="1" t="s">
        <v>295</v>
      </c>
      <c r="D64" s="1" t="s">
        <v>296</v>
      </c>
      <c r="E64" s="1" t="s">
        <v>297</v>
      </c>
      <c r="F64" s="1">
        <v>2025</v>
      </c>
      <c r="G64" s="1" t="str">
        <f>"9791193138649"</f>
        <v>9791193138649</v>
      </c>
      <c r="H64" s="1" t="s">
        <v>298</v>
      </c>
    </row>
    <row r="65" spans="1:8" x14ac:dyDescent="0.3">
      <c r="A65" s="1">
        <v>63</v>
      </c>
      <c r="B65" s="1" t="s">
        <v>299</v>
      </c>
      <c r="C65" s="1" t="s">
        <v>300</v>
      </c>
      <c r="D65" s="1" t="s">
        <v>301</v>
      </c>
      <c r="E65" s="1" t="s">
        <v>302</v>
      </c>
      <c r="F65" s="1">
        <v>2025</v>
      </c>
      <c r="G65" s="1" t="str">
        <f>"9788958070610"</f>
        <v>9788958070610</v>
      </c>
      <c r="H65" s="1" t="s">
        <v>303</v>
      </c>
    </row>
    <row r="66" spans="1:8" x14ac:dyDescent="0.3">
      <c r="A66" s="1">
        <v>64</v>
      </c>
      <c r="B66" s="1" t="s">
        <v>304</v>
      </c>
      <c r="C66" s="1" t="s">
        <v>305</v>
      </c>
      <c r="D66" s="1" t="s">
        <v>306</v>
      </c>
      <c r="E66" s="1" t="s">
        <v>307</v>
      </c>
      <c r="F66" s="1">
        <v>2025</v>
      </c>
      <c r="G66" s="1" t="str">
        <f>"9788965467274"</f>
        <v>9788965467274</v>
      </c>
      <c r="H66" s="1" t="s">
        <v>308</v>
      </c>
    </row>
    <row r="67" spans="1:8" x14ac:dyDescent="0.3">
      <c r="A67" s="1">
        <v>65</v>
      </c>
      <c r="B67" s="1" t="s">
        <v>309</v>
      </c>
      <c r="C67" s="1" t="s">
        <v>310</v>
      </c>
      <c r="D67" s="1" t="s">
        <v>311</v>
      </c>
      <c r="E67" s="1" t="s">
        <v>227</v>
      </c>
      <c r="F67" s="1">
        <v>2025</v>
      </c>
      <c r="G67" s="1" t="str">
        <f>"9791193207970"</f>
        <v>9791193207970</v>
      </c>
      <c r="H67" s="1" t="s">
        <v>312</v>
      </c>
    </row>
    <row r="68" spans="1:8" x14ac:dyDescent="0.3">
      <c r="A68" s="1">
        <v>66</v>
      </c>
      <c r="B68" s="1" t="s">
        <v>313</v>
      </c>
      <c r="C68" s="1" t="s">
        <v>314</v>
      </c>
      <c r="D68" s="1" t="s">
        <v>315</v>
      </c>
      <c r="E68" s="1" t="s">
        <v>261</v>
      </c>
      <c r="F68" s="1">
        <v>2025</v>
      </c>
      <c r="G68" s="1" t="str">
        <f>"9791194098027"</f>
        <v>9791194098027</v>
      </c>
      <c r="H68" s="1" t="s">
        <v>316</v>
      </c>
    </row>
    <row r="69" spans="1:8" x14ac:dyDescent="0.3">
      <c r="A69" s="1">
        <v>67</v>
      </c>
      <c r="B69" s="1" t="s">
        <v>317</v>
      </c>
      <c r="C69" s="1" t="s">
        <v>318</v>
      </c>
      <c r="D69" s="1" t="s">
        <v>319</v>
      </c>
      <c r="E69" s="1" t="s">
        <v>320</v>
      </c>
      <c r="F69" s="1">
        <v>2025</v>
      </c>
      <c r="G69" s="1" t="str">
        <f>"9791194770398"</f>
        <v>9791194770398</v>
      </c>
      <c r="H69" s="1" t="s">
        <v>321</v>
      </c>
    </row>
    <row r="70" spans="1:8" x14ac:dyDescent="0.3">
      <c r="A70" s="1">
        <v>68</v>
      </c>
      <c r="B70" s="1" t="s">
        <v>322</v>
      </c>
      <c r="C70" s="1" t="s">
        <v>323</v>
      </c>
      <c r="D70" s="1" t="s">
        <v>324</v>
      </c>
      <c r="E70" s="1" t="s">
        <v>325</v>
      </c>
      <c r="F70" s="1">
        <v>2025</v>
      </c>
      <c r="G70" s="1" t="str">
        <f>"9791158683085"</f>
        <v>9791158683085</v>
      </c>
      <c r="H70" s="1" t="s">
        <v>326</v>
      </c>
    </row>
    <row r="71" spans="1:8" x14ac:dyDescent="0.3">
      <c r="A71" s="1">
        <v>69</v>
      </c>
      <c r="B71" s="1" t="s">
        <v>327</v>
      </c>
      <c r="C71" s="1" t="s">
        <v>328</v>
      </c>
      <c r="D71" s="1" t="s">
        <v>329</v>
      </c>
      <c r="E71" s="1" t="s">
        <v>330</v>
      </c>
      <c r="F71" s="1">
        <v>2025</v>
      </c>
      <c r="G71" s="1" t="str">
        <f>"9791192058627"</f>
        <v>9791192058627</v>
      </c>
      <c r="H71" s="1" t="s">
        <v>331</v>
      </c>
    </row>
    <row r="72" spans="1:8" x14ac:dyDescent="0.3">
      <c r="A72" s="1">
        <v>70</v>
      </c>
      <c r="B72" s="1" t="s">
        <v>332</v>
      </c>
      <c r="C72" s="1" t="s">
        <v>333</v>
      </c>
      <c r="D72" s="1" t="s">
        <v>334</v>
      </c>
      <c r="E72" s="1" t="s">
        <v>335</v>
      </c>
      <c r="F72" s="1">
        <v>2026</v>
      </c>
      <c r="G72" s="1" t="str">
        <f>"9791170821601"</f>
        <v>9791170821601</v>
      </c>
      <c r="H72" s="1" t="s">
        <v>336</v>
      </c>
    </row>
    <row r="73" spans="1:8" x14ac:dyDescent="0.3">
      <c r="A73" s="1">
        <v>71</v>
      </c>
      <c r="B73" s="1" t="s">
        <v>337</v>
      </c>
      <c r="C73" s="1" t="s">
        <v>338</v>
      </c>
      <c r="D73" s="1" t="s">
        <v>339</v>
      </c>
      <c r="E73" s="1" t="s">
        <v>18</v>
      </c>
      <c r="F73" s="1">
        <v>2025</v>
      </c>
      <c r="G73" s="1" t="str">
        <f>"9791193255421"</f>
        <v>9791193255421</v>
      </c>
      <c r="H73" s="1" t="s">
        <v>340</v>
      </c>
    </row>
    <row r="74" spans="1:8" x14ac:dyDescent="0.3">
      <c r="A74" s="1">
        <v>72</v>
      </c>
      <c r="B74" s="1" t="s">
        <v>341</v>
      </c>
      <c r="C74" s="1" t="s">
        <v>342</v>
      </c>
      <c r="D74" s="1" t="s">
        <v>343</v>
      </c>
      <c r="E74" s="1" t="s">
        <v>227</v>
      </c>
      <c r="F74" s="1">
        <v>2026</v>
      </c>
      <c r="G74" s="1" t="str">
        <f>"9791174760395"</f>
        <v>9791174760395</v>
      </c>
      <c r="H74" s="1" t="s">
        <v>344</v>
      </c>
    </row>
    <row r="75" spans="1:8" x14ac:dyDescent="0.3">
      <c r="A75" s="1">
        <v>73</v>
      </c>
      <c r="B75" s="1" t="s">
        <v>345</v>
      </c>
      <c r="C75" s="1" t="s">
        <v>346</v>
      </c>
      <c r="D75" s="1" t="s">
        <v>347</v>
      </c>
      <c r="E75" s="1" t="s">
        <v>105</v>
      </c>
      <c r="F75" s="1">
        <v>2025</v>
      </c>
      <c r="G75" s="1" t="str">
        <f>"9791192595979"</f>
        <v>9791192595979</v>
      </c>
      <c r="H75" s="1" t="s">
        <v>348</v>
      </c>
    </row>
    <row r="76" spans="1:8" x14ac:dyDescent="0.3">
      <c r="A76" s="1">
        <v>74</v>
      </c>
      <c r="B76" s="1" t="s">
        <v>349</v>
      </c>
      <c r="C76" s="1" t="s">
        <v>350</v>
      </c>
      <c r="D76" s="1" t="s">
        <v>351</v>
      </c>
      <c r="E76" s="1" t="s">
        <v>352</v>
      </c>
      <c r="F76" s="1">
        <v>2025</v>
      </c>
      <c r="G76" s="1" t="str">
        <f>"9791193366172"</f>
        <v>9791193366172</v>
      </c>
      <c r="H76" s="1" t="s">
        <v>353</v>
      </c>
    </row>
    <row r="77" spans="1:8" x14ac:dyDescent="0.3">
      <c r="A77" s="1">
        <v>75</v>
      </c>
      <c r="B77" s="1" t="s">
        <v>354</v>
      </c>
      <c r="C77" s="1" t="s">
        <v>355</v>
      </c>
      <c r="D77" s="1" t="s">
        <v>356</v>
      </c>
      <c r="E77" s="1" t="s">
        <v>357</v>
      </c>
      <c r="F77" s="1">
        <v>2025</v>
      </c>
      <c r="G77" s="1" t="str">
        <f>"9791194082200"</f>
        <v>9791194082200</v>
      </c>
      <c r="H77" s="1" t="s">
        <v>358</v>
      </c>
    </row>
    <row r="78" spans="1:8" x14ac:dyDescent="0.3">
      <c r="A78" s="1">
        <v>76</v>
      </c>
      <c r="B78" s="1" t="s">
        <v>359</v>
      </c>
      <c r="C78" s="1" t="s">
        <v>360</v>
      </c>
      <c r="D78" s="1" t="s">
        <v>361</v>
      </c>
      <c r="E78" s="1" t="s">
        <v>362</v>
      </c>
      <c r="F78" s="1">
        <v>2024</v>
      </c>
      <c r="G78" s="1" t="str">
        <f>"9791198935182"</f>
        <v>9791198935182</v>
      </c>
      <c r="H78" s="1" t="s">
        <v>363</v>
      </c>
    </row>
    <row r="79" spans="1:8" x14ac:dyDescent="0.3">
      <c r="A79" s="1">
        <v>77</v>
      </c>
      <c r="B79" s="1" t="s">
        <v>364</v>
      </c>
      <c r="C79" s="1" t="s">
        <v>365</v>
      </c>
      <c r="D79" s="1" t="s">
        <v>366</v>
      </c>
      <c r="E79" s="1" t="s">
        <v>367</v>
      </c>
      <c r="F79" s="1">
        <v>2025</v>
      </c>
      <c r="G79" s="1" t="str">
        <f>"9788961773591"</f>
        <v>9788961773591</v>
      </c>
      <c r="H79" s="1" t="s">
        <v>368</v>
      </c>
    </row>
    <row r="80" spans="1:8" x14ac:dyDescent="0.3">
      <c r="A80" s="1">
        <v>78</v>
      </c>
      <c r="B80" s="1" t="s">
        <v>369</v>
      </c>
      <c r="C80" s="1" t="s">
        <v>370</v>
      </c>
      <c r="D80" s="1" t="s">
        <v>371</v>
      </c>
      <c r="E80" s="1" t="s">
        <v>372</v>
      </c>
      <c r="F80" s="1">
        <v>2025</v>
      </c>
      <c r="G80" s="1" t="str">
        <f>"9791193534182"</f>
        <v>9791193534182</v>
      </c>
      <c r="H80" s="1" t="s">
        <v>373</v>
      </c>
    </row>
    <row r="81" spans="1:8" x14ac:dyDescent="0.3">
      <c r="A81" s="1">
        <v>79</v>
      </c>
      <c r="B81" s="1" t="s">
        <v>374</v>
      </c>
      <c r="C81" s="1" t="s">
        <v>375</v>
      </c>
      <c r="D81" s="1" t="s">
        <v>376</v>
      </c>
      <c r="E81" s="1" t="s">
        <v>377</v>
      </c>
      <c r="F81" s="1">
        <v>2025</v>
      </c>
      <c r="G81" s="1" t="str">
        <f>"9791194439455"</f>
        <v>9791194439455</v>
      </c>
      <c r="H81" s="1" t="s">
        <v>378</v>
      </c>
    </row>
    <row r="82" spans="1:8" x14ac:dyDescent="0.3">
      <c r="A82" s="1">
        <v>80</v>
      </c>
      <c r="B82" s="1" t="s">
        <v>379</v>
      </c>
      <c r="C82" s="1" t="s">
        <v>380</v>
      </c>
      <c r="D82" s="1" t="s">
        <v>381</v>
      </c>
      <c r="E82" s="1" t="s">
        <v>382</v>
      </c>
      <c r="F82" s="1">
        <v>2023</v>
      </c>
      <c r="G82" s="1" t="str">
        <f>"9791158364427"</f>
        <v>9791158364427</v>
      </c>
      <c r="H82" s="1" t="s">
        <v>383</v>
      </c>
    </row>
    <row r="83" spans="1:8" x14ac:dyDescent="0.3">
      <c r="A83" s="1">
        <v>81</v>
      </c>
      <c r="B83" s="1" t="s">
        <v>384</v>
      </c>
      <c r="C83" s="1" t="s">
        <v>385</v>
      </c>
      <c r="D83" s="1" t="s">
        <v>381</v>
      </c>
      <c r="E83" s="1" t="s">
        <v>382</v>
      </c>
      <c r="F83" s="1">
        <v>2024</v>
      </c>
      <c r="G83" s="1" t="str">
        <f>"9791158364571"</f>
        <v>9791158364571</v>
      </c>
      <c r="H83" s="1" t="s">
        <v>386</v>
      </c>
    </row>
    <row r="84" spans="1:8" x14ac:dyDescent="0.3">
      <c r="A84" s="1">
        <v>82</v>
      </c>
      <c r="B84" s="1" t="s">
        <v>387</v>
      </c>
      <c r="C84" s="1" t="s">
        <v>388</v>
      </c>
      <c r="D84" s="1" t="s">
        <v>389</v>
      </c>
      <c r="E84" s="1" t="s">
        <v>287</v>
      </c>
      <c r="F84" s="1">
        <v>2025</v>
      </c>
      <c r="G84" s="1" t="str">
        <f>"9791173321771"</f>
        <v>9791173321771</v>
      </c>
      <c r="H84" s="1" t="s">
        <v>390</v>
      </c>
    </row>
    <row r="85" spans="1:8" x14ac:dyDescent="0.3">
      <c r="A85" s="1">
        <v>83</v>
      </c>
      <c r="B85" s="1" t="s">
        <v>391</v>
      </c>
      <c r="C85" s="1" t="s">
        <v>392</v>
      </c>
      <c r="D85" s="1" t="s">
        <v>393</v>
      </c>
      <c r="E85" s="1" t="s">
        <v>394</v>
      </c>
      <c r="F85" s="1">
        <v>2025</v>
      </c>
      <c r="G85" s="1" t="str">
        <f>"9788966352173"</f>
        <v>9788966352173</v>
      </c>
      <c r="H85" s="1" t="s">
        <v>395</v>
      </c>
    </row>
    <row r="86" spans="1:8" x14ac:dyDescent="0.3">
      <c r="A86" s="1">
        <v>84</v>
      </c>
      <c r="B86" s="1" t="s">
        <v>396</v>
      </c>
      <c r="C86" s="1" t="s">
        <v>397</v>
      </c>
      <c r="D86" s="1" t="s">
        <v>398</v>
      </c>
      <c r="E86" s="1" t="s">
        <v>53</v>
      </c>
      <c r="F86" s="1">
        <v>2025</v>
      </c>
      <c r="G86" s="1" t="str">
        <f>"9791193150696"</f>
        <v>9791193150696</v>
      </c>
      <c r="H86" s="1" t="s">
        <v>399</v>
      </c>
    </row>
    <row r="87" spans="1:8" x14ac:dyDescent="0.3">
      <c r="A87" s="1">
        <v>85</v>
      </c>
      <c r="B87" s="1" t="s">
        <v>400</v>
      </c>
      <c r="C87" s="1" t="s">
        <v>401</v>
      </c>
      <c r="D87" s="1" t="s">
        <v>402</v>
      </c>
      <c r="E87" s="1" t="s">
        <v>18</v>
      </c>
      <c r="F87" s="1">
        <v>2025</v>
      </c>
      <c r="G87" s="1" t="str">
        <f>"9791193255445"</f>
        <v>9791193255445</v>
      </c>
      <c r="H87" s="1" t="s">
        <v>403</v>
      </c>
    </row>
    <row r="88" spans="1:8" x14ac:dyDescent="0.3">
      <c r="A88" s="1">
        <v>86</v>
      </c>
      <c r="B88" s="1" t="s">
        <v>404</v>
      </c>
      <c r="C88" s="1" t="s">
        <v>405</v>
      </c>
      <c r="D88" s="1" t="s">
        <v>406</v>
      </c>
      <c r="E88" s="1" t="s">
        <v>407</v>
      </c>
      <c r="F88" s="1">
        <v>2026</v>
      </c>
      <c r="G88" s="1" t="str">
        <f>"9791124232002"</f>
        <v>9791124232002</v>
      </c>
      <c r="H88" s="1" t="s">
        <v>408</v>
      </c>
    </row>
    <row r="89" spans="1:8" x14ac:dyDescent="0.3">
      <c r="A89" s="1">
        <v>87</v>
      </c>
      <c r="B89" s="1" t="s">
        <v>409</v>
      </c>
      <c r="C89" s="1" t="s">
        <v>410</v>
      </c>
      <c r="D89" s="1" t="s">
        <v>411</v>
      </c>
      <c r="E89" s="1" t="s">
        <v>412</v>
      </c>
      <c r="F89" s="1">
        <v>2026</v>
      </c>
      <c r="G89" s="1" t="str">
        <f>"9791163271871"</f>
        <v>9791163271871</v>
      </c>
      <c r="H89" s="1" t="s">
        <v>413</v>
      </c>
    </row>
    <row r="90" spans="1:8" x14ac:dyDescent="0.3">
      <c r="A90" s="1">
        <v>88</v>
      </c>
      <c r="B90" s="1" t="s">
        <v>414</v>
      </c>
      <c r="C90" s="1" t="s">
        <v>415</v>
      </c>
      <c r="D90" s="1" t="s">
        <v>416</v>
      </c>
      <c r="E90" s="1" t="s">
        <v>417</v>
      </c>
      <c r="F90" s="1">
        <v>2025</v>
      </c>
      <c r="G90" s="1" t="str">
        <f>"9788965138204"</f>
        <v>9788965138204</v>
      </c>
      <c r="H90" s="1" t="s">
        <v>418</v>
      </c>
    </row>
    <row r="91" spans="1:8" x14ac:dyDescent="0.3">
      <c r="A91" s="1">
        <v>89</v>
      </c>
      <c r="B91" s="1" t="s">
        <v>419</v>
      </c>
      <c r="C91" s="1" t="s">
        <v>420</v>
      </c>
      <c r="D91" s="1" t="s">
        <v>421</v>
      </c>
      <c r="E91" s="1" t="s">
        <v>18</v>
      </c>
      <c r="F91" s="1">
        <v>2026</v>
      </c>
      <c r="G91" s="1" t="str">
        <f>"9791193255483"</f>
        <v>9791193255483</v>
      </c>
      <c r="H91" s="1" t="s">
        <v>422</v>
      </c>
    </row>
    <row r="92" spans="1:8" x14ac:dyDescent="0.3">
      <c r="A92" s="1">
        <v>90</v>
      </c>
      <c r="B92" s="1" t="s">
        <v>423</v>
      </c>
      <c r="C92" s="1" t="s">
        <v>424</v>
      </c>
      <c r="D92" s="1" t="s">
        <v>425</v>
      </c>
      <c r="E92" s="1" t="s">
        <v>426</v>
      </c>
      <c r="F92" s="1">
        <v>2025</v>
      </c>
      <c r="G92" s="1" t="str">
        <f>"9788984013957"</f>
        <v>9788984013957</v>
      </c>
      <c r="H92" s="1" t="s">
        <v>427</v>
      </c>
    </row>
    <row r="93" spans="1:8" x14ac:dyDescent="0.3">
      <c r="A93" s="1">
        <v>91</v>
      </c>
      <c r="B93" s="1" t="s">
        <v>428</v>
      </c>
      <c r="C93" s="1" t="s">
        <v>429</v>
      </c>
      <c r="D93" s="1" t="s">
        <v>430</v>
      </c>
      <c r="E93" s="1" t="s">
        <v>431</v>
      </c>
      <c r="F93" s="1">
        <v>2025</v>
      </c>
      <c r="G93" s="1" t="str">
        <f>"9788953335820"</f>
        <v>9788953335820</v>
      </c>
      <c r="H93" s="1" t="s">
        <v>432</v>
      </c>
    </row>
    <row r="94" spans="1:8" x14ac:dyDescent="0.3">
      <c r="A94" s="1">
        <v>92</v>
      </c>
      <c r="B94" s="1" t="s">
        <v>433</v>
      </c>
      <c r="C94" s="1" t="s">
        <v>434</v>
      </c>
      <c r="D94" s="1" t="s">
        <v>435</v>
      </c>
      <c r="E94" s="1" t="s">
        <v>436</v>
      </c>
      <c r="F94" s="1">
        <v>2025</v>
      </c>
      <c r="G94" s="1" t="str">
        <f>"9788998259488"</f>
        <v>9788998259488</v>
      </c>
      <c r="H94" s="1" t="s">
        <v>437</v>
      </c>
    </row>
    <row r="95" spans="1:8" x14ac:dyDescent="0.3">
      <c r="A95" s="1">
        <v>93</v>
      </c>
      <c r="B95" s="1" t="s">
        <v>438</v>
      </c>
      <c r="C95" s="1" t="s">
        <v>439</v>
      </c>
      <c r="D95" s="1" t="s">
        <v>440</v>
      </c>
      <c r="E95" s="1" t="s">
        <v>441</v>
      </c>
      <c r="F95" s="1">
        <v>2025</v>
      </c>
      <c r="G95" s="1" t="str">
        <f>"9791192894645"</f>
        <v>9791192894645</v>
      </c>
      <c r="H95" s="1" t="s">
        <v>442</v>
      </c>
    </row>
    <row r="96" spans="1:8" x14ac:dyDescent="0.3">
      <c r="A96" s="1">
        <v>94</v>
      </c>
      <c r="B96" s="1" t="s">
        <v>443</v>
      </c>
      <c r="C96" s="1" t="s">
        <v>444</v>
      </c>
      <c r="D96" s="1" t="s">
        <v>445</v>
      </c>
      <c r="E96" s="1" t="s">
        <v>441</v>
      </c>
      <c r="F96" s="1">
        <v>2025</v>
      </c>
      <c r="G96" s="1" t="str">
        <f>"9791192894713"</f>
        <v>9791192894713</v>
      </c>
      <c r="H96" s="1" t="s">
        <v>446</v>
      </c>
    </row>
    <row r="97" spans="1:8" x14ac:dyDescent="0.3">
      <c r="A97" s="1">
        <v>95</v>
      </c>
      <c r="B97" s="1" t="s">
        <v>447</v>
      </c>
      <c r="C97" s="1" t="s">
        <v>448</v>
      </c>
      <c r="D97" s="1" t="s">
        <v>449</v>
      </c>
      <c r="E97" s="1" t="s">
        <v>151</v>
      </c>
      <c r="F97" s="1">
        <v>2025</v>
      </c>
      <c r="G97" s="1" t="str">
        <f>"9791165736323"</f>
        <v>9791165736323</v>
      </c>
      <c r="H97" s="1" t="s">
        <v>450</v>
      </c>
    </row>
    <row r="98" spans="1:8" x14ac:dyDescent="0.3">
      <c r="A98" s="1">
        <v>96</v>
      </c>
      <c r="B98" s="1" t="s">
        <v>451</v>
      </c>
      <c r="C98" s="1" t="s">
        <v>452</v>
      </c>
      <c r="D98" s="1" t="s">
        <v>453</v>
      </c>
      <c r="E98" s="1" t="s">
        <v>454</v>
      </c>
      <c r="F98" s="1">
        <v>2025</v>
      </c>
      <c r="G98" s="1" t="str">
        <f>"9791198354792"</f>
        <v>9791198354792</v>
      </c>
      <c r="H98" s="1" t="s">
        <v>455</v>
      </c>
    </row>
    <row r="99" spans="1:8" x14ac:dyDescent="0.3">
      <c r="A99" s="1">
        <v>97</v>
      </c>
      <c r="B99" s="1" t="s">
        <v>456</v>
      </c>
      <c r="C99" s="1" t="s">
        <v>457</v>
      </c>
      <c r="D99" s="1" t="s">
        <v>458</v>
      </c>
      <c r="E99" s="1" t="s">
        <v>459</v>
      </c>
      <c r="F99" s="1">
        <v>2025</v>
      </c>
      <c r="G99" s="1" t="str">
        <f>"9791171530311"</f>
        <v>9791171530311</v>
      </c>
      <c r="H99" s="1" t="s">
        <v>460</v>
      </c>
    </row>
    <row r="100" spans="1:8" x14ac:dyDescent="0.3">
      <c r="A100" s="1">
        <v>98</v>
      </c>
      <c r="B100" s="1" t="s">
        <v>461</v>
      </c>
      <c r="C100" s="1" t="s">
        <v>462</v>
      </c>
      <c r="D100" s="1" t="s">
        <v>463</v>
      </c>
      <c r="E100" s="1" t="s">
        <v>185</v>
      </c>
      <c r="F100" s="1">
        <v>2025</v>
      </c>
      <c r="G100" s="1" t="str">
        <f>"9791130666174"</f>
        <v>9791130666174</v>
      </c>
      <c r="H100" s="1" t="s">
        <v>464</v>
      </c>
    </row>
    <row r="101" spans="1:8" x14ac:dyDescent="0.3">
      <c r="A101" s="1">
        <v>99</v>
      </c>
      <c r="B101" s="1" t="s">
        <v>465</v>
      </c>
      <c r="C101" s="1" t="s">
        <v>466</v>
      </c>
      <c r="D101" s="1" t="s">
        <v>467</v>
      </c>
      <c r="E101" s="1" t="s">
        <v>468</v>
      </c>
      <c r="F101" s="1">
        <v>2025</v>
      </c>
      <c r="G101" s="1" t="str">
        <f>"9791198337771"</f>
        <v>9791198337771</v>
      </c>
      <c r="H101" s="1" t="s">
        <v>469</v>
      </c>
    </row>
    <row r="102" spans="1:8" x14ac:dyDescent="0.3">
      <c r="A102" s="1">
        <v>100</v>
      </c>
      <c r="B102" s="1" t="s">
        <v>470</v>
      </c>
      <c r="C102" s="1" t="s">
        <v>471</v>
      </c>
      <c r="D102" s="1" t="s">
        <v>472</v>
      </c>
      <c r="E102" s="1" t="s">
        <v>292</v>
      </c>
      <c r="F102" s="1">
        <v>2025</v>
      </c>
      <c r="G102" s="1" t="str">
        <f>"9791160517408"</f>
        <v>9791160517408</v>
      </c>
      <c r="H102" s="1" t="s">
        <v>473</v>
      </c>
    </row>
    <row r="103" spans="1:8" x14ac:dyDescent="0.3">
      <c r="A103" s="1">
        <v>101</v>
      </c>
      <c r="B103" s="1" t="s">
        <v>474</v>
      </c>
      <c r="C103" s="1" t="s">
        <v>475</v>
      </c>
      <c r="D103" s="1" t="s">
        <v>476</v>
      </c>
      <c r="E103" s="1" t="s">
        <v>477</v>
      </c>
      <c r="F103" s="1">
        <v>2024</v>
      </c>
      <c r="G103" s="1" t="str">
        <f>"9791171200108"</f>
        <v>9791171200108</v>
      </c>
      <c r="H103" s="1" t="s">
        <v>478</v>
      </c>
    </row>
    <row r="104" spans="1:8" x14ac:dyDescent="0.3">
      <c r="A104" s="1">
        <v>102</v>
      </c>
      <c r="B104" s="1" t="s">
        <v>479</v>
      </c>
      <c r="C104" s="1" t="s">
        <v>480</v>
      </c>
      <c r="D104" s="1" t="s">
        <v>481</v>
      </c>
      <c r="E104" s="1" t="s">
        <v>477</v>
      </c>
      <c r="F104" s="1">
        <v>2024</v>
      </c>
      <c r="G104" s="1" t="str">
        <f>"9791171200115"</f>
        <v>9791171200115</v>
      </c>
      <c r="H104" s="1" t="s">
        <v>482</v>
      </c>
    </row>
    <row r="105" spans="1:8" x14ac:dyDescent="0.3">
      <c r="A105" s="1">
        <v>103</v>
      </c>
      <c r="B105" s="1" t="s">
        <v>483</v>
      </c>
      <c r="C105" s="1" t="s">
        <v>484</v>
      </c>
      <c r="D105" s="1" t="s">
        <v>485</v>
      </c>
      <c r="E105" s="1" t="s">
        <v>477</v>
      </c>
      <c r="F105" s="1">
        <v>2024</v>
      </c>
      <c r="G105" s="1" t="str">
        <f>"9791171200153"</f>
        <v>9791171200153</v>
      </c>
      <c r="H105" s="1" t="s">
        <v>486</v>
      </c>
    </row>
    <row r="106" spans="1:8" x14ac:dyDescent="0.3">
      <c r="A106" s="1">
        <v>104</v>
      </c>
      <c r="B106" s="1" t="s">
        <v>487</v>
      </c>
      <c r="C106" s="1" t="s">
        <v>488</v>
      </c>
      <c r="D106" s="1" t="s">
        <v>489</v>
      </c>
      <c r="E106" s="1" t="s">
        <v>490</v>
      </c>
      <c r="F106" s="1">
        <v>2025</v>
      </c>
      <c r="G106" s="1" t="str">
        <f>"9788943317911"</f>
        <v>9788943317911</v>
      </c>
      <c r="H106" s="1" t="s">
        <v>491</v>
      </c>
    </row>
    <row r="107" spans="1:8" x14ac:dyDescent="0.3">
      <c r="A107" s="1">
        <v>105</v>
      </c>
      <c r="B107" s="1" t="s">
        <v>492</v>
      </c>
      <c r="C107" s="1" t="s">
        <v>493</v>
      </c>
      <c r="D107" s="1" t="s">
        <v>494</v>
      </c>
      <c r="E107" s="1" t="s">
        <v>190</v>
      </c>
      <c r="F107" s="1">
        <v>2025</v>
      </c>
      <c r="G107" s="1" t="str">
        <f>"9791192762401"</f>
        <v>9791192762401</v>
      </c>
      <c r="H107" s="1" t="s">
        <v>495</v>
      </c>
    </row>
    <row r="108" spans="1:8" x14ac:dyDescent="0.3">
      <c r="A108" s="1">
        <v>106</v>
      </c>
      <c r="B108" s="1" t="s">
        <v>496</v>
      </c>
      <c r="C108" s="1" t="s">
        <v>497</v>
      </c>
      <c r="D108" s="1" t="s">
        <v>498</v>
      </c>
      <c r="E108" s="1" t="s">
        <v>95</v>
      </c>
      <c r="F108" s="1">
        <v>2024</v>
      </c>
      <c r="G108" s="1" t="str">
        <f>"9791189723330"</f>
        <v>9791189723330</v>
      </c>
      <c r="H108" s="1" t="s">
        <v>499</v>
      </c>
    </row>
    <row r="109" spans="1:8" x14ac:dyDescent="0.3">
      <c r="A109" s="1">
        <v>107</v>
      </c>
      <c r="B109" s="1" t="s">
        <v>500</v>
      </c>
      <c r="C109" s="1" t="s">
        <v>501</v>
      </c>
      <c r="D109" s="1" t="s">
        <v>502</v>
      </c>
      <c r="E109" s="1" t="s">
        <v>503</v>
      </c>
      <c r="F109" s="1">
        <v>2025</v>
      </c>
      <c r="G109" s="1" t="str">
        <f>"9791157414338"</f>
        <v>9791157414338</v>
      </c>
      <c r="H109" s="1" t="s">
        <v>504</v>
      </c>
    </row>
    <row r="110" spans="1:8" x14ac:dyDescent="0.3">
      <c r="A110" s="1">
        <v>108</v>
      </c>
      <c r="B110" s="1" t="s">
        <v>505</v>
      </c>
      <c r="C110" s="1" t="s">
        <v>506</v>
      </c>
      <c r="D110" s="1" t="s">
        <v>507</v>
      </c>
      <c r="E110" s="1" t="s">
        <v>297</v>
      </c>
      <c r="F110" s="1">
        <v>2025</v>
      </c>
      <c r="G110" s="1" t="str">
        <f>"9791193138625"</f>
        <v>9791193138625</v>
      </c>
      <c r="H110" s="1" t="s">
        <v>508</v>
      </c>
    </row>
    <row r="111" spans="1:8" x14ac:dyDescent="0.3">
      <c r="A111" s="1">
        <v>109</v>
      </c>
      <c r="B111" s="1" t="s">
        <v>509</v>
      </c>
      <c r="C111" s="1" t="s">
        <v>510</v>
      </c>
      <c r="D111" s="1" t="s">
        <v>511</v>
      </c>
      <c r="E111" s="1" t="s">
        <v>110</v>
      </c>
      <c r="F111" s="1">
        <v>2025</v>
      </c>
      <c r="G111" s="1" t="str">
        <f>"9791165884451"</f>
        <v>9791165884451</v>
      </c>
      <c r="H111" s="1" t="s">
        <v>512</v>
      </c>
    </row>
    <row r="112" spans="1:8" x14ac:dyDescent="0.3">
      <c r="A112" s="1">
        <v>110</v>
      </c>
      <c r="B112" s="1" t="s">
        <v>513</v>
      </c>
      <c r="C112" s="1" t="s">
        <v>514</v>
      </c>
      <c r="D112" s="1" t="s">
        <v>515</v>
      </c>
      <c r="E112" s="1" t="s">
        <v>516</v>
      </c>
      <c r="F112" s="1">
        <v>2025</v>
      </c>
      <c r="G112" s="1" t="str">
        <f>"9791194447023"</f>
        <v>9791194447023</v>
      </c>
      <c r="H112" s="1" t="s">
        <v>517</v>
      </c>
    </row>
    <row r="113" spans="1:8" x14ac:dyDescent="0.3">
      <c r="A113" s="1">
        <v>111</v>
      </c>
      <c r="B113" s="1" t="s">
        <v>518</v>
      </c>
      <c r="C113" s="1" t="s">
        <v>519</v>
      </c>
      <c r="D113" s="1" t="s">
        <v>520</v>
      </c>
      <c r="E113" s="1" t="s">
        <v>521</v>
      </c>
      <c r="F113" s="1">
        <v>2025</v>
      </c>
      <c r="G113" s="1" t="str">
        <f>"9791187079606"</f>
        <v>9791187079606</v>
      </c>
      <c r="H113" s="1" t="s">
        <v>522</v>
      </c>
    </row>
    <row r="114" spans="1:8" x14ac:dyDescent="0.3">
      <c r="A114" s="1">
        <v>112</v>
      </c>
      <c r="B114" s="1" t="s">
        <v>523</v>
      </c>
      <c r="C114" s="1" t="s">
        <v>524</v>
      </c>
      <c r="D114" s="1" t="s">
        <v>525</v>
      </c>
      <c r="E114" s="1" t="s">
        <v>297</v>
      </c>
      <c r="F114" s="1">
        <v>2026</v>
      </c>
      <c r="G114" s="1" t="str">
        <f>"9791193138946"</f>
        <v>9791193138946</v>
      </c>
      <c r="H114" s="1" t="s">
        <v>526</v>
      </c>
    </row>
    <row r="115" spans="1:8" x14ac:dyDescent="0.3">
      <c r="A115" s="1">
        <v>113</v>
      </c>
      <c r="B115" s="1" t="s">
        <v>527</v>
      </c>
      <c r="C115" s="1" t="s">
        <v>528</v>
      </c>
      <c r="D115" s="1" t="s">
        <v>529</v>
      </c>
      <c r="E115" s="1" t="s">
        <v>530</v>
      </c>
      <c r="F115" s="1">
        <v>2025</v>
      </c>
      <c r="G115" s="1" t="str">
        <f>"9788955889130"</f>
        <v>9788955889130</v>
      </c>
      <c r="H115" s="1" t="s">
        <v>526</v>
      </c>
    </row>
    <row r="116" spans="1:8" x14ac:dyDescent="0.3">
      <c r="A116" s="1">
        <v>114</v>
      </c>
      <c r="B116" s="1" t="s">
        <v>531</v>
      </c>
      <c r="C116" s="1" t="s">
        <v>532</v>
      </c>
      <c r="D116" s="1" t="s">
        <v>533</v>
      </c>
      <c r="E116" s="1" t="s">
        <v>534</v>
      </c>
      <c r="F116" s="1">
        <v>2025</v>
      </c>
      <c r="G116" s="1" t="str">
        <f>"9791197931604"</f>
        <v>9791197931604</v>
      </c>
      <c r="H116" s="1" t="s">
        <v>535</v>
      </c>
    </row>
    <row r="117" spans="1:8" x14ac:dyDescent="0.3">
      <c r="A117" s="1">
        <v>115</v>
      </c>
      <c r="B117" s="1" t="s">
        <v>536</v>
      </c>
      <c r="C117" s="1" t="s">
        <v>537</v>
      </c>
      <c r="D117" s="1" t="s">
        <v>538</v>
      </c>
      <c r="E117" s="1" t="s">
        <v>282</v>
      </c>
      <c r="F117" s="1">
        <v>2025</v>
      </c>
      <c r="G117" s="1" t="str">
        <f>"9791190352963"</f>
        <v>9791190352963</v>
      </c>
      <c r="H117" s="1" t="s">
        <v>539</v>
      </c>
    </row>
    <row r="118" spans="1:8" x14ac:dyDescent="0.3">
      <c r="A118" s="1">
        <v>116</v>
      </c>
      <c r="B118" s="1" t="s">
        <v>540</v>
      </c>
      <c r="C118" s="1" t="s">
        <v>541</v>
      </c>
      <c r="D118" s="1" t="s">
        <v>542</v>
      </c>
      <c r="E118" s="1" t="s">
        <v>28</v>
      </c>
      <c r="F118" s="1">
        <v>2025</v>
      </c>
      <c r="G118" s="1" t="str">
        <f>"9791194797173"</f>
        <v>9791194797173</v>
      </c>
      <c r="H118" s="1" t="s">
        <v>543</v>
      </c>
    </row>
    <row r="119" spans="1:8" x14ac:dyDescent="0.3">
      <c r="A119" s="1">
        <v>117</v>
      </c>
      <c r="B119" s="1" t="s">
        <v>544</v>
      </c>
      <c r="C119" s="1" t="s">
        <v>545</v>
      </c>
      <c r="D119" s="1" t="s">
        <v>546</v>
      </c>
      <c r="E119" s="1" t="s">
        <v>547</v>
      </c>
      <c r="F119" s="1">
        <v>2025</v>
      </c>
      <c r="G119" s="1" t="str">
        <f>"9791190689939"</f>
        <v>9791190689939</v>
      </c>
      <c r="H119" s="1" t="s">
        <v>548</v>
      </c>
    </row>
    <row r="120" spans="1:8" x14ac:dyDescent="0.3">
      <c r="A120" s="1">
        <v>118</v>
      </c>
      <c r="B120" s="1" t="s">
        <v>549</v>
      </c>
      <c r="C120" s="1" t="s">
        <v>550</v>
      </c>
      <c r="D120" s="1" t="s">
        <v>551</v>
      </c>
      <c r="E120" s="1" t="s">
        <v>552</v>
      </c>
      <c r="F120" s="1">
        <v>2025</v>
      </c>
      <c r="G120" s="1" t="str">
        <f>"9791193545683"</f>
        <v>9791193545683</v>
      </c>
      <c r="H120" s="1" t="s">
        <v>553</v>
      </c>
    </row>
    <row r="121" spans="1:8" x14ac:dyDescent="0.3">
      <c r="A121" s="1">
        <v>119</v>
      </c>
      <c r="B121" s="1" t="s">
        <v>554</v>
      </c>
      <c r="C121" s="1" t="s">
        <v>555</v>
      </c>
      <c r="D121" s="1" t="s">
        <v>556</v>
      </c>
      <c r="E121" s="1" t="s">
        <v>251</v>
      </c>
      <c r="F121" s="1">
        <v>2025</v>
      </c>
      <c r="G121" s="1" t="str">
        <f>"9791199285392"</f>
        <v>9791199285392</v>
      </c>
      <c r="H121" s="1" t="s">
        <v>557</v>
      </c>
    </row>
    <row r="122" spans="1:8" x14ac:dyDescent="0.3">
      <c r="A122" s="1">
        <v>120</v>
      </c>
      <c r="B122" s="1" t="s">
        <v>558</v>
      </c>
      <c r="C122" s="1" t="s">
        <v>559</v>
      </c>
      <c r="D122" s="1" t="s">
        <v>560</v>
      </c>
      <c r="E122" s="1" t="s">
        <v>307</v>
      </c>
      <c r="F122" s="1">
        <v>2026</v>
      </c>
      <c r="G122" s="1" t="str">
        <f>"9788965467755"</f>
        <v>9788965467755</v>
      </c>
      <c r="H122" s="1" t="s">
        <v>561</v>
      </c>
    </row>
    <row r="123" spans="1:8" x14ac:dyDescent="0.3">
      <c r="A123" s="1">
        <v>121</v>
      </c>
      <c r="B123" s="1" t="s">
        <v>562</v>
      </c>
      <c r="C123" s="1" t="s">
        <v>563</v>
      </c>
      <c r="D123" s="1" t="s">
        <v>564</v>
      </c>
      <c r="E123" s="1" t="s">
        <v>53</v>
      </c>
      <c r="F123" s="1">
        <v>2025</v>
      </c>
      <c r="G123" s="1" t="str">
        <f>"9791193150603"</f>
        <v>9791193150603</v>
      </c>
      <c r="H123" s="1" t="s">
        <v>565</v>
      </c>
    </row>
    <row r="124" spans="1:8" x14ac:dyDescent="0.3">
      <c r="A124" s="1">
        <v>122</v>
      </c>
      <c r="B124" s="1" t="s">
        <v>566</v>
      </c>
      <c r="C124" s="1" t="s">
        <v>567</v>
      </c>
      <c r="D124" s="1" t="s">
        <v>568</v>
      </c>
      <c r="E124" s="1" t="s">
        <v>516</v>
      </c>
      <c r="F124" s="1">
        <v>2025</v>
      </c>
      <c r="G124" s="1" t="str">
        <f>"9791194447030"</f>
        <v>9791194447030</v>
      </c>
      <c r="H124" s="1" t="s">
        <v>569</v>
      </c>
    </row>
    <row r="125" spans="1:8" x14ac:dyDescent="0.3">
      <c r="A125" s="1">
        <v>123</v>
      </c>
      <c r="B125" s="1" t="s">
        <v>570</v>
      </c>
      <c r="C125" s="1" t="s">
        <v>571</v>
      </c>
      <c r="D125" s="1" t="s">
        <v>572</v>
      </c>
      <c r="E125" s="1" t="s">
        <v>58</v>
      </c>
      <c r="F125" s="1">
        <v>2025</v>
      </c>
      <c r="G125" s="1" t="str">
        <f>"9791193074978"</f>
        <v>9791193074978</v>
      </c>
      <c r="H125" s="1" t="s">
        <v>573</v>
      </c>
    </row>
    <row r="126" spans="1:8" x14ac:dyDescent="0.3">
      <c r="A126" s="1">
        <v>124</v>
      </c>
      <c r="B126" s="1" t="s">
        <v>574</v>
      </c>
      <c r="C126" s="1" t="s">
        <v>575</v>
      </c>
      <c r="D126" s="1" t="s">
        <v>576</v>
      </c>
      <c r="E126" s="1" t="s">
        <v>352</v>
      </c>
      <c r="F126" s="1">
        <v>2026</v>
      </c>
      <c r="G126" s="1" t="str">
        <f>"9791193366226"</f>
        <v>9791193366226</v>
      </c>
      <c r="H126" s="1" t="s">
        <v>577</v>
      </c>
    </row>
    <row r="127" spans="1:8" x14ac:dyDescent="0.3">
      <c r="A127" s="1">
        <v>125</v>
      </c>
      <c r="B127" s="1" t="s">
        <v>578</v>
      </c>
      <c r="C127" s="1" t="s">
        <v>579</v>
      </c>
      <c r="D127" s="1" t="s">
        <v>580</v>
      </c>
      <c r="E127" s="1" t="s">
        <v>581</v>
      </c>
      <c r="F127" s="1">
        <v>2024</v>
      </c>
      <c r="G127" s="1" t="str">
        <f>"9788936429287"</f>
        <v>9788936429287</v>
      </c>
      <c r="H127" s="1" t="s">
        <v>582</v>
      </c>
    </row>
    <row r="128" spans="1:8" x14ac:dyDescent="0.3">
      <c r="A128" s="1">
        <v>126</v>
      </c>
      <c r="B128" s="1" t="s">
        <v>583</v>
      </c>
      <c r="C128" s="1" t="s">
        <v>584</v>
      </c>
      <c r="D128" s="1" t="s">
        <v>585</v>
      </c>
      <c r="E128" s="1" t="s">
        <v>282</v>
      </c>
      <c r="F128" s="1">
        <v>2025</v>
      </c>
      <c r="G128" s="1" t="str">
        <f>"9791199307049"</f>
        <v>9791199307049</v>
      </c>
      <c r="H128" s="1" t="s">
        <v>586</v>
      </c>
    </row>
    <row r="129" spans="1:8" x14ac:dyDescent="0.3">
      <c r="A129" s="1">
        <v>127</v>
      </c>
      <c r="B129" s="1" t="s">
        <v>587</v>
      </c>
      <c r="C129" s="1" t="s">
        <v>588</v>
      </c>
      <c r="D129" s="1" t="s">
        <v>589</v>
      </c>
      <c r="E129" s="1" t="s">
        <v>590</v>
      </c>
      <c r="F129" s="1">
        <v>2026</v>
      </c>
      <c r="G129" s="1" t="str">
        <f>"9791159955624"</f>
        <v>9791159955624</v>
      </c>
      <c r="H129" s="1" t="s">
        <v>591</v>
      </c>
    </row>
    <row r="130" spans="1:8" x14ac:dyDescent="0.3">
      <c r="A130" s="1">
        <v>128</v>
      </c>
      <c r="B130" s="1" t="s">
        <v>592</v>
      </c>
      <c r="C130" s="1" t="s">
        <v>593</v>
      </c>
      <c r="D130" s="1" t="s">
        <v>594</v>
      </c>
      <c r="E130" s="1" t="s">
        <v>199</v>
      </c>
      <c r="F130" s="1">
        <v>2025</v>
      </c>
      <c r="G130" s="1" t="str">
        <f>"9791162521496"</f>
        <v>9791162521496</v>
      </c>
      <c r="H130" s="1" t="s">
        <v>595</v>
      </c>
    </row>
    <row r="131" spans="1:8" x14ac:dyDescent="0.3">
      <c r="A131" s="1">
        <v>129</v>
      </c>
      <c r="B131" s="1" t="s">
        <v>596</v>
      </c>
      <c r="C131" s="1" t="s">
        <v>597</v>
      </c>
      <c r="D131" s="1" t="s">
        <v>598</v>
      </c>
      <c r="E131" s="1" t="s">
        <v>199</v>
      </c>
      <c r="F131" s="1">
        <v>2025</v>
      </c>
      <c r="G131" s="1" t="str">
        <f>"9791162521519"</f>
        <v>9791162521519</v>
      </c>
      <c r="H131" s="1" t="s">
        <v>595</v>
      </c>
    </row>
    <row r="132" spans="1:8" x14ac:dyDescent="0.3">
      <c r="A132" s="1">
        <v>130</v>
      </c>
      <c r="B132" s="1" t="s">
        <v>599</v>
      </c>
      <c r="C132" s="1" t="s">
        <v>600</v>
      </c>
      <c r="D132" s="1" t="s">
        <v>601</v>
      </c>
      <c r="E132" s="1" t="s">
        <v>602</v>
      </c>
      <c r="F132" s="1">
        <v>2025</v>
      </c>
      <c r="G132" s="1" t="str">
        <f>"9791191592672"</f>
        <v>9791191592672</v>
      </c>
      <c r="H132" s="1" t="s">
        <v>603</v>
      </c>
    </row>
    <row r="133" spans="1:8" x14ac:dyDescent="0.3">
      <c r="A133" s="1">
        <v>131</v>
      </c>
      <c r="B133" s="1" t="s">
        <v>604</v>
      </c>
      <c r="C133" s="1" t="s">
        <v>605</v>
      </c>
      <c r="D133" s="1" t="s">
        <v>606</v>
      </c>
      <c r="E133" s="1" t="s">
        <v>607</v>
      </c>
      <c r="F133" s="1">
        <v>2025</v>
      </c>
      <c r="G133" s="1" t="str">
        <f>"9791169813860"</f>
        <v>9791169813860</v>
      </c>
      <c r="H133" s="1" t="s">
        <v>608</v>
      </c>
    </row>
    <row r="134" spans="1:8" x14ac:dyDescent="0.3">
      <c r="A134" s="1">
        <v>132</v>
      </c>
      <c r="B134" s="1" t="s">
        <v>609</v>
      </c>
      <c r="C134" s="1" t="s">
        <v>610</v>
      </c>
      <c r="D134" s="1" t="s">
        <v>611</v>
      </c>
      <c r="E134" s="1" t="s">
        <v>297</v>
      </c>
      <c r="F134" s="1">
        <v>2024</v>
      </c>
      <c r="G134" s="1" t="str">
        <f>"9791193138557"</f>
        <v>9791193138557</v>
      </c>
      <c r="H134" s="1" t="s">
        <v>612</v>
      </c>
    </row>
    <row r="135" spans="1:8" x14ac:dyDescent="0.3">
      <c r="A135" s="1">
        <v>133</v>
      </c>
      <c r="B135" s="1" t="s">
        <v>613</v>
      </c>
      <c r="C135" s="1" t="s">
        <v>614</v>
      </c>
      <c r="D135" s="1" t="s">
        <v>615</v>
      </c>
      <c r="E135" s="1" t="s">
        <v>516</v>
      </c>
      <c r="F135" s="1">
        <v>2024</v>
      </c>
      <c r="G135" s="1" t="str">
        <f>"9791198901132"</f>
        <v>9791198901132</v>
      </c>
      <c r="H135" s="1" t="s">
        <v>616</v>
      </c>
    </row>
    <row r="136" spans="1:8" x14ac:dyDescent="0.3">
      <c r="A136" s="1">
        <v>134</v>
      </c>
      <c r="B136" s="1" t="s">
        <v>617</v>
      </c>
      <c r="C136" s="1" t="s">
        <v>618</v>
      </c>
      <c r="D136" s="1" t="s">
        <v>619</v>
      </c>
      <c r="E136" s="1" t="s">
        <v>620</v>
      </c>
      <c r="F136" s="1">
        <v>2025</v>
      </c>
      <c r="G136" s="1" t="str">
        <f>"9791196972295"</f>
        <v>9791196972295</v>
      </c>
      <c r="H136" s="1" t="s">
        <v>621</v>
      </c>
    </row>
    <row r="137" spans="1:8" x14ac:dyDescent="0.3">
      <c r="A137" s="1">
        <v>135</v>
      </c>
      <c r="B137" s="1" t="s">
        <v>622</v>
      </c>
      <c r="C137" s="1" t="s">
        <v>623</v>
      </c>
      <c r="D137" s="1" t="s">
        <v>624</v>
      </c>
      <c r="E137" s="1" t="s">
        <v>625</v>
      </c>
      <c r="F137" s="1">
        <v>2025</v>
      </c>
      <c r="G137" s="1" t="str">
        <f>"9791198399328"</f>
        <v>9791198399328</v>
      </c>
      <c r="H137" s="1" t="s">
        <v>626</v>
      </c>
    </row>
    <row r="138" spans="1:8" x14ac:dyDescent="0.3">
      <c r="A138" s="1">
        <v>136</v>
      </c>
      <c r="B138" s="1" t="s">
        <v>627</v>
      </c>
      <c r="C138" s="1" t="s">
        <v>628</v>
      </c>
      <c r="D138" s="1" t="s">
        <v>629</v>
      </c>
      <c r="E138" s="1" t="s">
        <v>630</v>
      </c>
      <c r="F138" s="1">
        <v>2025</v>
      </c>
      <c r="G138" s="1" t="str">
        <f>"9791188574704"</f>
        <v>9791188574704</v>
      </c>
      <c r="H138" s="1" t="s">
        <v>631</v>
      </c>
    </row>
    <row r="139" spans="1:8" x14ac:dyDescent="0.3">
      <c r="A139" s="1">
        <v>137</v>
      </c>
      <c r="B139" s="1" t="s">
        <v>632</v>
      </c>
      <c r="C139" s="1" t="s">
        <v>633</v>
      </c>
      <c r="D139" s="1" t="s">
        <v>634</v>
      </c>
      <c r="E139" s="1" t="s">
        <v>552</v>
      </c>
      <c r="F139" s="1">
        <v>2025</v>
      </c>
      <c r="G139" s="1" t="str">
        <f>"9791193545386"</f>
        <v>9791193545386</v>
      </c>
      <c r="H139" s="1" t="s">
        <v>635</v>
      </c>
    </row>
    <row r="140" spans="1:8" x14ac:dyDescent="0.3">
      <c r="A140" s="1">
        <v>138</v>
      </c>
      <c r="B140" s="1" t="s">
        <v>636</v>
      </c>
      <c r="C140" s="1" t="s">
        <v>637</v>
      </c>
      <c r="D140" s="1" t="s">
        <v>638</v>
      </c>
      <c r="E140" s="1" t="s">
        <v>382</v>
      </c>
      <c r="F140" s="1">
        <v>2025</v>
      </c>
      <c r="G140" s="1" t="str">
        <f>"9791158365424"</f>
        <v>9791158365424</v>
      </c>
      <c r="H140" s="1" t="s">
        <v>639</v>
      </c>
    </row>
    <row r="141" spans="1:8" x14ac:dyDescent="0.3">
      <c r="A141" s="1">
        <v>139</v>
      </c>
      <c r="B141" s="1" t="s">
        <v>640</v>
      </c>
      <c r="C141" s="1" t="s">
        <v>641</v>
      </c>
      <c r="D141" s="1" t="s">
        <v>642</v>
      </c>
      <c r="E141" s="1" t="s">
        <v>110</v>
      </c>
      <c r="F141" s="1">
        <v>2026</v>
      </c>
      <c r="G141" s="1" t="str">
        <f>"9791165884673"</f>
        <v>9791165884673</v>
      </c>
      <c r="H141" s="1" t="s">
        <v>643</v>
      </c>
    </row>
    <row r="142" spans="1:8" x14ac:dyDescent="0.3">
      <c r="A142" s="1">
        <v>140</v>
      </c>
      <c r="B142" s="1" t="s">
        <v>644</v>
      </c>
      <c r="C142" s="1" t="s">
        <v>645</v>
      </c>
      <c r="D142" s="1" t="s">
        <v>646</v>
      </c>
      <c r="E142" s="1" t="s">
        <v>630</v>
      </c>
      <c r="F142" s="1">
        <v>2025</v>
      </c>
      <c r="G142" s="1" t="str">
        <f>"9791188574698"</f>
        <v>9791188574698</v>
      </c>
      <c r="H142" s="1" t="s">
        <v>647</v>
      </c>
    </row>
    <row r="143" spans="1:8" x14ac:dyDescent="0.3">
      <c r="A143" s="1">
        <v>141</v>
      </c>
      <c r="B143" s="1" t="s">
        <v>648</v>
      </c>
      <c r="C143" s="1" t="s">
        <v>649</v>
      </c>
      <c r="D143" s="1" t="s">
        <v>650</v>
      </c>
      <c r="E143" s="1" t="s">
        <v>110</v>
      </c>
      <c r="F143" s="1">
        <v>2025</v>
      </c>
      <c r="G143" s="1" t="str">
        <f>"9791165884314"</f>
        <v>9791165884314</v>
      </c>
      <c r="H143" s="1" t="s">
        <v>651</v>
      </c>
    </row>
    <row r="144" spans="1:8" x14ac:dyDescent="0.3">
      <c r="A144" s="1">
        <v>142</v>
      </c>
      <c r="B144" s="1" t="s">
        <v>652</v>
      </c>
      <c r="C144" s="1" t="s">
        <v>653</v>
      </c>
      <c r="D144" s="1" t="s">
        <v>654</v>
      </c>
      <c r="E144" s="1" t="s">
        <v>655</v>
      </c>
      <c r="F144" s="1">
        <v>2025</v>
      </c>
      <c r="G144" s="1" t="str">
        <f>"9791191587814"</f>
        <v>9791191587814</v>
      </c>
      <c r="H144" s="1" t="s">
        <v>656</v>
      </c>
    </row>
    <row r="145" spans="1:8" x14ac:dyDescent="0.3">
      <c r="A145" s="1">
        <v>143</v>
      </c>
      <c r="B145" s="1" t="s">
        <v>657</v>
      </c>
      <c r="C145" s="1" t="s">
        <v>658</v>
      </c>
      <c r="D145" s="1" t="s">
        <v>659</v>
      </c>
      <c r="E145" s="1" t="s">
        <v>13</v>
      </c>
      <c r="F145" s="1">
        <v>2025</v>
      </c>
      <c r="G145" s="1" t="str">
        <f>"9791175484313"</f>
        <v>9791175484313</v>
      </c>
      <c r="H145" s="1" t="s">
        <v>660</v>
      </c>
    </row>
    <row r="146" spans="1:8" x14ac:dyDescent="0.3">
      <c r="A146" s="1">
        <v>144</v>
      </c>
      <c r="B146" s="1" t="s">
        <v>661</v>
      </c>
      <c r="C146" s="1" t="s">
        <v>662</v>
      </c>
      <c r="D146" s="1" t="s">
        <v>663</v>
      </c>
      <c r="E146" s="1" t="s">
        <v>664</v>
      </c>
      <c r="F146" s="1">
        <v>2025</v>
      </c>
      <c r="G146" s="1" t="str">
        <f>"9788955828139"</f>
        <v>9788955828139</v>
      </c>
      <c r="H146" s="1" t="s">
        <v>665</v>
      </c>
    </row>
    <row r="147" spans="1:8" x14ac:dyDescent="0.3">
      <c r="A147" s="1">
        <v>145</v>
      </c>
      <c r="B147" s="1" t="s">
        <v>666</v>
      </c>
      <c r="C147" s="1" t="s">
        <v>667</v>
      </c>
      <c r="D147" s="1" t="s">
        <v>668</v>
      </c>
      <c r="E147" s="1" t="s">
        <v>669</v>
      </c>
      <c r="F147" s="1">
        <v>2025</v>
      </c>
      <c r="G147" s="1" t="str">
        <f>"9791191738438"</f>
        <v>9791191738438</v>
      </c>
      <c r="H147" s="1" t="s">
        <v>670</v>
      </c>
    </row>
    <row r="148" spans="1:8" x14ac:dyDescent="0.3">
      <c r="A148" s="1">
        <v>146</v>
      </c>
      <c r="B148" s="1" t="s">
        <v>671</v>
      </c>
      <c r="C148" s="1" t="s">
        <v>672</v>
      </c>
      <c r="D148" s="1" t="s">
        <v>673</v>
      </c>
      <c r="E148" s="1" t="s">
        <v>674</v>
      </c>
      <c r="F148" s="1">
        <v>2025</v>
      </c>
      <c r="G148" s="1" t="str">
        <f>"9788983097453"</f>
        <v>9788983097453</v>
      </c>
      <c r="H148" s="1" t="s">
        <v>675</v>
      </c>
    </row>
    <row r="149" spans="1:8" x14ac:dyDescent="0.3">
      <c r="A149" s="1">
        <v>147</v>
      </c>
      <c r="B149" s="1" t="s">
        <v>676</v>
      </c>
      <c r="C149" s="1" t="s">
        <v>677</v>
      </c>
      <c r="D149" s="1" t="s">
        <v>678</v>
      </c>
      <c r="E149" s="1" t="s">
        <v>679</v>
      </c>
      <c r="F149" s="1">
        <v>2026</v>
      </c>
      <c r="G149" s="1" t="str">
        <f>"9788962195200"</f>
        <v>9788962195200</v>
      </c>
      <c r="H149" s="1" t="s">
        <v>680</v>
      </c>
    </row>
    <row r="150" spans="1:8" x14ac:dyDescent="0.3">
      <c r="A150" s="1">
        <v>148</v>
      </c>
      <c r="B150" s="1" t="s">
        <v>681</v>
      </c>
      <c r="C150" s="1" t="s">
        <v>682</v>
      </c>
      <c r="D150" s="1" t="s">
        <v>683</v>
      </c>
      <c r="E150" s="1" t="s">
        <v>590</v>
      </c>
      <c r="F150" s="1">
        <v>2025</v>
      </c>
      <c r="G150" s="1" t="str">
        <f>"9791159955068"</f>
        <v>9791159955068</v>
      </c>
      <c r="H150" s="1" t="s">
        <v>684</v>
      </c>
    </row>
    <row r="151" spans="1:8" x14ac:dyDescent="0.3">
      <c r="A151" s="1">
        <v>149</v>
      </c>
      <c r="B151" s="1" t="s">
        <v>685</v>
      </c>
      <c r="C151" s="1" t="s">
        <v>686</v>
      </c>
      <c r="D151" s="1" t="s">
        <v>687</v>
      </c>
      <c r="E151" s="1" t="s">
        <v>297</v>
      </c>
      <c r="F151" s="1">
        <v>2025</v>
      </c>
      <c r="G151" s="1" t="str">
        <f>"9791193138564"</f>
        <v>9791193138564</v>
      </c>
      <c r="H151" s="1" t="s">
        <v>688</v>
      </c>
    </row>
    <row r="152" spans="1:8" x14ac:dyDescent="0.3">
      <c r="A152" s="1">
        <v>150</v>
      </c>
      <c r="B152" s="1" t="s">
        <v>689</v>
      </c>
      <c r="C152" s="1" t="s">
        <v>690</v>
      </c>
      <c r="D152" s="1" t="s">
        <v>691</v>
      </c>
      <c r="E152" s="1" t="s">
        <v>692</v>
      </c>
      <c r="F152" s="1">
        <v>2021</v>
      </c>
      <c r="G152" s="1" t="str">
        <f>"9788974993887"</f>
        <v>9788974993887</v>
      </c>
      <c r="H152" s="1" t="s">
        <v>693</v>
      </c>
    </row>
    <row r="153" spans="1:8" x14ac:dyDescent="0.3">
      <c r="A153" s="1">
        <v>151</v>
      </c>
      <c r="B153" s="1" t="s">
        <v>694</v>
      </c>
      <c r="C153" s="1" t="s">
        <v>695</v>
      </c>
      <c r="D153" s="1" t="s">
        <v>696</v>
      </c>
      <c r="E153" s="1" t="s">
        <v>697</v>
      </c>
      <c r="F153" s="1">
        <v>2025</v>
      </c>
      <c r="G153" s="1" t="str">
        <f>"9791198660978"</f>
        <v>9791198660978</v>
      </c>
      <c r="H153" s="1" t="s">
        <v>698</v>
      </c>
    </row>
    <row r="154" spans="1:8" x14ac:dyDescent="0.3">
      <c r="A154" s="1">
        <v>152</v>
      </c>
      <c r="B154" s="1" t="s">
        <v>699</v>
      </c>
      <c r="C154" s="1" t="s">
        <v>700</v>
      </c>
      <c r="D154" s="1" t="s">
        <v>701</v>
      </c>
      <c r="E154" s="1" t="s">
        <v>702</v>
      </c>
      <c r="F154" s="1">
        <v>2024</v>
      </c>
      <c r="G154" s="1" t="str">
        <f>"9788949119151"</f>
        <v>9788949119151</v>
      </c>
      <c r="H154" s="1" t="s">
        <v>703</v>
      </c>
    </row>
    <row r="155" spans="1:8" x14ac:dyDescent="0.3">
      <c r="A155" s="1">
        <v>153</v>
      </c>
      <c r="B155" s="1" t="s">
        <v>704</v>
      </c>
      <c r="C155" s="1" t="s">
        <v>705</v>
      </c>
      <c r="D155" s="1" t="s">
        <v>706</v>
      </c>
      <c r="E155" s="1" t="s">
        <v>707</v>
      </c>
      <c r="F155" s="1">
        <v>2025</v>
      </c>
      <c r="G155" s="1" t="str">
        <f>"9791194028512"</f>
        <v>9791194028512</v>
      </c>
      <c r="H155" s="1" t="s">
        <v>708</v>
      </c>
    </row>
    <row r="156" spans="1:8" x14ac:dyDescent="0.3">
      <c r="A156" s="1">
        <v>154</v>
      </c>
      <c r="B156" s="1" t="s">
        <v>709</v>
      </c>
      <c r="C156" s="1" t="s">
        <v>710</v>
      </c>
      <c r="D156" s="1" t="s">
        <v>711</v>
      </c>
      <c r="E156" s="1" t="s">
        <v>58</v>
      </c>
      <c r="F156" s="1">
        <v>2026</v>
      </c>
      <c r="G156" s="1" t="str">
        <f>"9791124269008"</f>
        <v>9791124269008</v>
      </c>
      <c r="H156" s="1" t="s">
        <v>712</v>
      </c>
    </row>
    <row r="157" spans="1:8" x14ac:dyDescent="0.3">
      <c r="A157" s="1">
        <v>155</v>
      </c>
      <c r="B157" s="1" t="s">
        <v>713</v>
      </c>
      <c r="C157" s="1" t="s">
        <v>714</v>
      </c>
      <c r="D157" s="1" t="s">
        <v>715</v>
      </c>
      <c r="E157" s="1" t="s">
        <v>716</v>
      </c>
      <c r="F157" s="1">
        <v>2026</v>
      </c>
      <c r="G157" s="1" t="str">
        <f>"9791166463532"</f>
        <v>9791166463532</v>
      </c>
      <c r="H157" s="1" t="s">
        <v>717</v>
      </c>
    </row>
    <row r="158" spans="1:8" x14ac:dyDescent="0.3">
      <c r="A158" s="1">
        <v>156</v>
      </c>
      <c r="B158" s="1" t="s">
        <v>718</v>
      </c>
      <c r="C158" s="1" t="s">
        <v>719</v>
      </c>
      <c r="D158" s="1" t="s">
        <v>720</v>
      </c>
      <c r="E158" s="1" t="s">
        <v>721</v>
      </c>
      <c r="F158" s="1">
        <v>2024</v>
      </c>
      <c r="G158" s="1" t="str">
        <f>"9791197303456"</f>
        <v>9791197303456</v>
      </c>
      <c r="H158" s="1" t="s">
        <v>722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청소년자료실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2026-04-23T23:56:15Z</dcterms:created>
  <dcterms:modified xsi:type="dcterms:W3CDTF">2026-04-30T00:16:43Z</dcterms:modified>
</cp:coreProperties>
</file>