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2026수서\정기3차\"/>
    </mc:Choice>
  </mc:AlternateContent>
  <bookViews>
    <workbookView xWindow="0" yWindow="0" windowWidth="24300" windowHeight="9795"/>
  </bookViews>
  <sheets>
    <sheet name="청소년자료실" sheetId="1" r:id="rId1"/>
    <sheet name="어린이자료실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5" i="1" l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</calcChain>
</file>

<file path=xl/sharedStrings.xml><?xml version="1.0" encoding="utf-8"?>
<sst xmlns="http://schemas.openxmlformats.org/spreadsheetml/2006/main" count="1948" uniqueCount="1840">
  <si>
    <t>서명</t>
  </si>
  <si>
    <t>저작자</t>
  </si>
  <si>
    <t>발행자</t>
  </si>
  <si>
    <t>발행년</t>
  </si>
  <si>
    <t>ISBN</t>
  </si>
  <si>
    <t>Mirae N 아이세움</t>
  </si>
  <si>
    <t>정상영 글;신응섭 그림</t>
  </si>
  <si>
    <t>파란자전거</t>
  </si>
  <si>
    <t>봄볕</t>
  </si>
  <si>
    <t>노란상상</t>
  </si>
  <si>
    <t>스푼북</t>
  </si>
  <si>
    <t>지성사</t>
  </si>
  <si>
    <t>봄의정원</t>
  </si>
  <si>
    <t>봄마중</t>
  </si>
  <si>
    <t>풀빛</t>
  </si>
  <si>
    <t>천개의바람</t>
  </si>
  <si>
    <t>문학동네</t>
  </si>
  <si>
    <t>머스트비</t>
  </si>
  <si>
    <t>소원나무</t>
  </si>
  <si>
    <t>백명식 글·그림</t>
  </si>
  <si>
    <t>고래책빵</t>
  </si>
  <si>
    <t>이지북</t>
  </si>
  <si>
    <t>위즈덤하우스</t>
  </si>
  <si>
    <t>곰세마리</t>
  </si>
  <si>
    <t>다림</t>
  </si>
  <si>
    <t>작은코도마뱀</t>
  </si>
  <si>
    <t>한솔수북</t>
  </si>
  <si>
    <t>책읽는곰</t>
  </si>
  <si>
    <t>철수와영희</t>
  </si>
  <si>
    <t>그린북</t>
  </si>
  <si>
    <t>페이퍼독</t>
  </si>
  <si>
    <t>봄개울</t>
  </si>
  <si>
    <t>창비</t>
  </si>
  <si>
    <t>노란돼지</t>
  </si>
  <si>
    <t>사계절</t>
  </si>
  <si>
    <t>나는별</t>
  </si>
  <si>
    <t>퍼블리온</t>
  </si>
  <si>
    <t>책빛</t>
  </si>
  <si>
    <t>길벗</t>
  </si>
  <si>
    <t>김영사</t>
  </si>
  <si>
    <t>메디치미디어</t>
  </si>
  <si>
    <t>바른북스</t>
  </si>
  <si>
    <t>오월의봄</t>
  </si>
  <si>
    <t>민음사</t>
  </si>
  <si>
    <t>동녘</t>
  </si>
  <si>
    <t>좋은땅</t>
  </si>
  <si>
    <t>카시오페아</t>
  </si>
  <si>
    <t>길벗스쿨</t>
  </si>
  <si>
    <t>흐름</t>
  </si>
  <si>
    <t>이김</t>
  </si>
  <si>
    <t>시그마북스</t>
  </si>
  <si>
    <t>아몬드</t>
  </si>
  <si>
    <t>포르체</t>
  </si>
  <si>
    <t>김성곤 지음</t>
  </si>
  <si>
    <t>북스톤</t>
  </si>
  <si>
    <t>마음산책</t>
  </si>
  <si>
    <t>북랩</t>
  </si>
  <si>
    <t>유유</t>
  </si>
  <si>
    <t>미다스북스</t>
  </si>
  <si>
    <t>우리학교</t>
  </si>
  <si>
    <t>예미</t>
  </si>
  <si>
    <t>모티브</t>
  </si>
  <si>
    <t>사람in</t>
  </si>
  <si>
    <t>글항아리</t>
  </si>
  <si>
    <t>책과함께</t>
  </si>
  <si>
    <t>연번</t>
    <phoneticPr fontId="1" type="noConversion"/>
  </si>
  <si>
    <t>등록번호</t>
    <phoneticPr fontId="1" type="noConversion"/>
  </si>
  <si>
    <t>청구기호</t>
    <phoneticPr fontId="1" type="noConversion"/>
  </si>
  <si>
    <t>청소년도서관 정기도서(3차) 목록 - 청소년자료실</t>
    <phoneticPr fontId="1" type="noConversion"/>
  </si>
  <si>
    <t>JU0000064624</t>
  </si>
  <si>
    <t>초등 AI 백과 : AI 시대의 초등 필수 교양</t>
  </si>
  <si>
    <t>스즈키 히데키 감수;김성훈 옮김</t>
  </si>
  <si>
    <t>서사원주니어:서사원</t>
  </si>
  <si>
    <t>아 004.73-스78ㅊ</t>
  </si>
  <si>
    <t>JU0000064813</t>
  </si>
  <si>
    <t>기원전 역사수사대</t>
  </si>
  <si>
    <t>성진 지음</t>
  </si>
  <si>
    <t>초록구름</t>
  </si>
  <si>
    <t>아 082-성79ㄱ</t>
  </si>
  <si>
    <t>JU0000064652</t>
  </si>
  <si>
    <t>꽃들의 비밀이야기 : 신비롭고 아름다운 꽃말</t>
  </si>
  <si>
    <t>아 082-성79ㄲ</t>
  </si>
  <si>
    <t>JU0000064626</t>
  </si>
  <si>
    <t>내 감정 도감 : 학교생활에 필요한 감정 표현</t>
  </si>
  <si>
    <t>김원아 글;주쓰 그림</t>
  </si>
  <si>
    <t>아 181.7-김67ㄴ</t>
  </si>
  <si>
    <t>JU0000064632</t>
  </si>
  <si>
    <t>(내일의 리더를 만드는 큰 꿈, 큰 생각) 리더의 말</t>
  </si>
  <si>
    <t>김단 지음;조에스더 그림</t>
  </si>
  <si>
    <t>니케주니어</t>
  </si>
  <si>
    <t>아 199-김221ㄹ</t>
  </si>
  <si>
    <t>JU0000064815</t>
  </si>
  <si>
    <t>(쉽게 읽고 보는) 위대한 실패 도감 : 위인들의 실패와 성공담으로 키우는 초등 문해력</t>
  </si>
  <si>
    <t>진선아이</t>
  </si>
  <si>
    <t>아 199-정51ㅇ</t>
  </si>
  <si>
    <t>JU0000064627</t>
  </si>
  <si>
    <t>(어린이를 위한) 고전 가치 사전, 仁 - 좋은 사람이 되는 일</t>
  </si>
  <si>
    <t>박수경 글;이은주 그림</t>
  </si>
  <si>
    <t>아 199.4-고73ㅂ-1</t>
  </si>
  <si>
    <t>JU0000064628</t>
  </si>
  <si>
    <t>(어린이를 위한) 고전 가치 사전, 智(지) 지혜로운 사람은 매일 배우고 익혀요</t>
  </si>
  <si>
    <t>최은영 글;이현정 그림</t>
  </si>
  <si>
    <t>아 199.4-고73ㅂ-2</t>
  </si>
  <si>
    <t>JU0000064629</t>
  </si>
  <si>
    <t>(어린이를 위한) 고전 가치 사전, 禮-마음을 전할 용기</t>
  </si>
  <si>
    <t>전연주 지음;나티 그림</t>
  </si>
  <si>
    <t>아 199.4-고73ㅂ-3</t>
  </si>
  <si>
    <t>JU0000064630</t>
  </si>
  <si>
    <t>(어린이를 위한) 고전 가치 사전, 信동생에게 배운 날</t>
  </si>
  <si>
    <t>신지윤 글;김연주 그림</t>
  </si>
  <si>
    <t>아 199.4-고73ㅂ-4</t>
  </si>
  <si>
    <t>JU0000064631</t>
  </si>
  <si>
    <t>(어린이를 위한) 고전 가치 사전, 義-베껴 쓴 독후감</t>
  </si>
  <si>
    <t>박현향 지음;이현지 그림</t>
  </si>
  <si>
    <t>아 199.4-고73ㅂ-5</t>
  </si>
  <si>
    <t>JU0000064810</t>
  </si>
  <si>
    <t>화나고 힘들때 이렇게 말해봐 : 지혜로운 말하기 연습</t>
  </si>
  <si>
    <t>박미숙,김운태,유은영 지음</t>
  </si>
  <si>
    <t>맘에드림</t>
  </si>
  <si>
    <t>아 199.4-박39ㅎ</t>
  </si>
  <si>
    <t>JU0000064637</t>
  </si>
  <si>
    <t>나는 반짝반짝 별이야 : 자연이 들려주는 참! 따뜻한 말</t>
  </si>
  <si>
    <t>정원 글;윤길준 그림</t>
  </si>
  <si>
    <t>아 199.4-정67ㄴ</t>
  </si>
  <si>
    <t>JU0000064638</t>
  </si>
  <si>
    <t>탈무드, 우리가 만난 선생님</t>
  </si>
  <si>
    <t>지다나 글;김현영 그림</t>
  </si>
  <si>
    <t>아 239.3-지221ㅌ</t>
  </si>
  <si>
    <t>JU0000064677</t>
  </si>
  <si>
    <t>(옥효진 선생님의) 사회가 보이는 학습도구어</t>
  </si>
  <si>
    <t>옥효진 글;이상일 그림</t>
  </si>
  <si>
    <t>아울북:북이십일</t>
  </si>
  <si>
    <t>아 300-옥96ㅅ</t>
  </si>
  <si>
    <t>JU0000064642</t>
  </si>
  <si>
    <t>(읽을수록 빠져드는) 경제로 배우는 세계사</t>
  </si>
  <si>
    <t>곰곰쌤 글;토리아트 그림</t>
  </si>
  <si>
    <t>제제의숲</t>
  </si>
  <si>
    <t>아 320-곰15ㄱ</t>
  </si>
  <si>
    <t>JU0000064640</t>
  </si>
  <si>
    <t>교통으로 세상을 바꿀 수 있다고요? : 우리 사회를 연결해 주고 생활 속 문제를 해결해 주는 똑똑한 교통수단과 미래의 교통</t>
  </si>
  <si>
    <t>김주영 글;안주영 그림</t>
  </si>
  <si>
    <t>팜파스</t>
  </si>
  <si>
    <t>아 326.309-김77ㄱ</t>
  </si>
  <si>
    <t>JU0000064633</t>
  </si>
  <si>
    <t>정의, 모두에게 같은 의미일까?</t>
  </si>
  <si>
    <t>오늘 글;수련 그림</t>
  </si>
  <si>
    <t>아 340.1-오218ㅈ</t>
  </si>
  <si>
    <t>JU0000064648</t>
  </si>
  <si>
    <t>세계는 왜 끝없이 싸울까? : 지구촌 곳곳의 분쟁 이야기</t>
  </si>
  <si>
    <t>오승현 지음;이크종 그림</t>
  </si>
  <si>
    <t>개암나무</t>
  </si>
  <si>
    <t>아 349.9-오58ㅅ</t>
  </si>
  <si>
    <t>JU0000064659</t>
  </si>
  <si>
    <t>(과학동화) 24분 편의점. 3, 3호 극장점 그림자 귀신 대소동</t>
  </si>
  <si>
    <t>김희남 글;이유진 그림</t>
  </si>
  <si>
    <t>사파리:이퍼블릭</t>
  </si>
  <si>
    <t>아 404-김98ㅇ-3</t>
  </si>
  <si>
    <t>JU0000064675</t>
  </si>
  <si>
    <t>(옥효진 선생님의) 과학이 이해되는 학습도구어</t>
  </si>
  <si>
    <t>아 404-옥96ㄱ</t>
  </si>
  <si>
    <t>JU0000064678</t>
  </si>
  <si>
    <t>(옥효진 선생님의) 수학이 쉬워지는 학습도구어</t>
  </si>
  <si>
    <t>아 410-옥96ㅅ</t>
  </si>
  <si>
    <t>JU0000064650</t>
  </si>
  <si>
    <t>허리케인 : 세상에서 가장 사나운 소용돌이 폭풍</t>
  </si>
  <si>
    <t>제이슨 친 글·그림;정창훈 옮김</t>
  </si>
  <si>
    <t>아 453.42-친84ㅎ</t>
  </si>
  <si>
    <t>JU0000064651</t>
  </si>
  <si>
    <t>시간을 건너온 로봇의 비밀</t>
  </si>
  <si>
    <t>서해경 글;김규택 그림</t>
  </si>
  <si>
    <t>아 477-서92ㅅ</t>
  </si>
  <si>
    <t>JU0000064653</t>
  </si>
  <si>
    <t>멸종위기 두루미는 방송중</t>
  </si>
  <si>
    <t>생태지평연구소 글;정김소리 그림</t>
  </si>
  <si>
    <t>한울림</t>
  </si>
  <si>
    <t>아 491.529-생832ㅁ</t>
  </si>
  <si>
    <t>JU0000064654</t>
  </si>
  <si>
    <t>와! 맹꽁이다</t>
  </si>
  <si>
    <t>문광연 글과 사진</t>
  </si>
  <si>
    <t>아 497-문16ㅇ</t>
  </si>
  <si>
    <t>JU0000064661</t>
  </si>
  <si>
    <t>우리는 모두 건강할 권리가 있다!</t>
  </si>
  <si>
    <t>김선 지음;김소희 그림</t>
  </si>
  <si>
    <t>낮은산</t>
  </si>
  <si>
    <t>아 510.4-김53ㅇ</t>
  </si>
  <si>
    <t>JU0000064662</t>
  </si>
  <si>
    <t>지구를 지키는 멋진 밥상</t>
  </si>
  <si>
    <t>윤은주 글;홍윤이 그림</t>
  </si>
  <si>
    <t>토토북</t>
  </si>
  <si>
    <t>아 517.548-윤68ㅈ</t>
  </si>
  <si>
    <t>JU0000064666</t>
  </si>
  <si>
    <t>동글동글 양배추가 궁금해</t>
  </si>
  <si>
    <t>천리야 글·그림;권성지 옮김</t>
  </si>
  <si>
    <t>아 525.45-천239ㄷ</t>
  </si>
  <si>
    <t>JU0000064660</t>
  </si>
  <si>
    <t>(환경 기념일로 읽는) 지구 생태 신문</t>
  </si>
  <si>
    <t>정한나 지음</t>
  </si>
  <si>
    <t>i-Scream media(아이스크림미디어)</t>
  </si>
  <si>
    <t>아 539.9-정91ㅈ</t>
  </si>
  <si>
    <t>JU0000064655</t>
  </si>
  <si>
    <t>내일도 지구에서 신나게 지내려면 : 미래를 지키는 환경 상식</t>
  </si>
  <si>
    <t>조성문 글;신병근 그림</t>
  </si>
  <si>
    <t>아 539.9-조53ㄴ</t>
  </si>
  <si>
    <t>JU0000064663</t>
  </si>
  <si>
    <t>(안녕과 질서를 지켜주는) 세상 모든 경찰차</t>
  </si>
  <si>
    <t>안명철 글</t>
  </si>
  <si>
    <t>주니어골든벨</t>
  </si>
  <si>
    <t>아 550-안34ㅅ</t>
  </si>
  <si>
    <t>JU0000064668</t>
  </si>
  <si>
    <t>세계 도시에서 찾은 신재생 에너지 이야기</t>
  </si>
  <si>
    <t>유소라 지음;지수 그림</t>
  </si>
  <si>
    <t>리틀씨앤톡</t>
  </si>
  <si>
    <t>아 563-유55ㅅ</t>
  </si>
  <si>
    <t>JU0000064671</t>
  </si>
  <si>
    <t>(세상을 밝히는 자유의 빛,) 자유의 여신상</t>
  </si>
  <si>
    <t>박수현 글·그림</t>
  </si>
  <si>
    <t>국민서관</t>
  </si>
  <si>
    <t>아 609-박57ㅈ</t>
  </si>
  <si>
    <t>JU0000064670</t>
  </si>
  <si>
    <t>(어린이를 위한 도슨트 북) 우리가 몰랐던 한국 미술 이야기</t>
  </si>
  <si>
    <t>박영수 지음;곽진영 그림</t>
  </si>
  <si>
    <t>다락원</t>
  </si>
  <si>
    <t>아 609.11-박64ㅇ</t>
  </si>
  <si>
    <t>JU0000064672</t>
  </si>
  <si>
    <t>우주에서 온 벼리 : 생활 사자소학</t>
  </si>
  <si>
    <t>에른 지음</t>
  </si>
  <si>
    <t>레드우드</t>
  </si>
  <si>
    <t>아 711.47-에238ㅇ</t>
  </si>
  <si>
    <t>JU0000064673</t>
  </si>
  <si>
    <t>짱이와 설이의 쌓고 쌓는 어휘 사전 : 매일 조금씩 자라는 글쓰기와 말하기</t>
  </si>
  <si>
    <t>김민영 글;슷카이 그림</t>
  </si>
  <si>
    <t>신나는원숭이</t>
  </si>
  <si>
    <t>아 714-김39ㅉ</t>
  </si>
  <si>
    <t>JU0000064676</t>
  </si>
  <si>
    <t>(옥효진 선생님의) 국어가 탄탄해지는 학습도구어</t>
  </si>
  <si>
    <t>아 714-옥96ㄱ</t>
  </si>
  <si>
    <t>JU0000064679</t>
  </si>
  <si>
    <t>쑥쑥 자라는 초등 문해력과 어휘력 : 관용구와 함께하는 공부 잘하는 아이</t>
  </si>
  <si>
    <t>임율 지음</t>
  </si>
  <si>
    <t>북카라반</t>
  </si>
  <si>
    <t>아 714-임67ㅆ</t>
  </si>
  <si>
    <t>JU0000064641</t>
  </si>
  <si>
    <t>고사성어를 알면 공부가 재밌어! : 단단하게 배우고 탄탄하게 익히는 언어 생활</t>
  </si>
  <si>
    <t>김현 글;남동완 그림</t>
  </si>
  <si>
    <t>아 714.4-김94ㄱ</t>
  </si>
  <si>
    <t>JU0000064674</t>
  </si>
  <si>
    <t>어린이 같은 말 다른 뜻 사전 : 문해력 어휘력을 키우는 동음이의어</t>
  </si>
  <si>
    <t>박세랑 글·그림</t>
  </si>
  <si>
    <t>Fika Junior(피카주니어)</t>
  </si>
  <si>
    <t>아 714.6-박53ㅇ</t>
  </si>
  <si>
    <t>JU0000064680</t>
  </si>
  <si>
    <t>똑똑 초등신문 : 어휘력 스터디</t>
  </si>
  <si>
    <t>전기현 글;무르무르 그림</t>
  </si>
  <si>
    <t>아 717-전19ㄸ</t>
  </si>
  <si>
    <t>JU0000064685</t>
  </si>
  <si>
    <t>초등 어휘력·표현력 기르기 : 내 마음을 슬기롭고 정확하게 전하는 말 공부</t>
  </si>
  <si>
    <t>미야케 가호 지음;이토 햄스터 그림;조영경 옮김</t>
  </si>
  <si>
    <t>지경사</t>
  </si>
  <si>
    <t>아 802-미62ㅊ</t>
  </si>
  <si>
    <t>JU0000064639</t>
  </si>
  <si>
    <t>생각대로 써지는 초등 경제 논술 : 비문학 지식과 논술을 동시에 잡는다!</t>
  </si>
  <si>
    <t>오현선 지음;윤병철 일러스트</t>
  </si>
  <si>
    <t>아 802-오94ㅅ</t>
  </si>
  <si>
    <t>JU0000064693</t>
  </si>
  <si>
    <t>나는 왜 힘이 셀까?</t>
  </si>
  <si>
    <t>군산 서해초등학교 2학년 3반 어린이들 시·그림;송숙 엮음</t>
  </si>
  <si>
    <t>단비어린이</t>
  </si>
  <si>
    <t>아 811.8-군51ㄴ</t>
  </si>
  <si>
    <t>JU0000064764</t>
  </si>
  <si>
    <t>떡볶이, 맛나다</t>
  </si>
  <si>
    <t>김성은 지음;김진희 그림</t>
  </si>
  <si>
    <t>아 811.8-김53ㄸ</t>
  </si>
  <si>
    <t>JU0000064694</t>
  </si>
  <si>
    <t>문어 인터뷰 : 김순영 동시집</t>
  </si>
  <si>
    <t>김순영 지음</t>
  </si>
  <si>
    <t>청색종이</t>
  </si>
  <si>
    <t>아 811.8-김57ㅁ</t>
  </si>
  <si>
    <t>JU0000064695</t>
  </si>
  <si>
    <t>비밀은 비밀이야</t>
  </si>
  <si>
    <t>모모도서관 친구들 11명 지음;임모모 옮김</t>
  </si>
  <si>
    <t>아 811.8-모35ㅂ</t>
  </si>
  <si>
    <t>JU0000064696</t>
  </si>
  <si>
    <t>두근두근 이야기 주머니</t>
  </si>
  <si>
    <t>고유안 외 17명 지음</t>
  </si>
  <si>
    <t>책쓰는밤</t>
  </si>
  <si>
    <t>아 813.8-고67ㄷ</t>
  </si>
  <si>
    <t>JU0000064714</t>
  </si>
  <si>
    <t>생쥐 놀이터</t>
  </si>
  <si>
    <t>곽수아 글;고담 그림</t>
  </si>
  <si>
    <t>가문비어린이:가문비</t>
  </si>
  <si>
    <t>아 813.8-곽57ㅅ</t>
  </si>
  <si>
    <t>JU0000064780</t>
  </si>
  <si>
    <t>나는 빛나는 3학년이야</t>
  </si>
  <si>
    <t>곽유진,최은옥,김다노 [공]지음;서영 그림</t>
  </si>
  <si>
    <t>아 813.8-곽67ㄴ</t>
  </si>
  <si>
    <t>JU0000064799</t>
  </si>
  <si>
    <t>별일 없는 수요일</t>
  </si>
  <si>
    <t>곽윤숙 글;릴리아 그림</t>
  </si>
  <si>
    <t>샘터</t>
  </si>
  <si>
    <t>아 813.8-곽67ㅂ</t>
  </si>
  <si>
    <t>JU0000064686</t>
  </si>
  <si>
    <t>딸깍, 우정 뽑기</t>
  </si>
  <si>
    <t>권민경 글;오묘 그림</t>
  </si>
  <si>
    <t>아 813.8-권39ㄸ</t>
  </si>
  <si>
    <t>JU0000064791</t>
  </si>
  <si>
    <t>기억을 돌리는 팽이</t>
  </si>
  <si>
    <t>김순정 글;이혜원 그림</t>
  </si>
  <si>
    <t>아 813.8-김57ㄱ</t>
  </si>
  <si>
    <t>JU0000064697</t>
  </si>
  <si>
    <t>모기는 어떻게 똥꼬를 물었을까?</t>
  </si>
  <si>
    <t>김온 글;최경식 그림</t>
  </si>
  <si>
    <t>봄마중:청아출판사</t>
  </si>
  <si>
    <t>아 813.8-김65ㅁ</t>
  </si>
  <si>
    <t>JU0000064687</t>
  </si>
  <si>
    <t>마카롱과 새 발자국</t>
  </si>
  <si>
    <t>김하영 글;박미나 그림</t>
  </si>
  <si>
    <t>단비어린이:가치창조</t>
  </si>
  <si>
    <t>아 813.8-김91ㅁ</t>
  </si>
  <si>
    <t>JU0000064806</t>
  </si>
  <si>
    <t>엘리베이터 비상벨을 누르면</t>
  </si>
  <si>
    <t>김화요 글;김수영 그림</t>
  </si>
  <si>
    <t>아 813.8-김95ㅇ</t>
  </si>
  <si>
    <t>JU0000064794</t>
  </si>
  <si>
    <t>나비를 날려 보낸 날</t>
  </si>
  <si>
    <t>김나영,고수진,이하람 [공]글;어수현 그림</t>
  </si>
  <si>
    <t>샘터:샘터사</t>
  </si>
  <si>
    <t>아 813.8-김211ㄴ</t>
  </si>
  <si>
    <t>JU0000064698</t>
  </si>
  <si>
    <t>내 손에 행운 카드</t>
  </si>
  <si>
    <t>류미정 글;이은주 그림</t>
  </si>
  <si>
    <t>한림출판사</t>
  </si>
  <si>
    <t>아 813.8-류39ㄴ</t>
  </si>
  <si>
    <t>JU0000064699</t>
  </si>
  <si>
    <t>신나용, 신난다! 달콤반짝으로 출발!</t>
  </si>
  <si>
    <t>문부일 글;지영이 그림</t>
  </si>
  <si>
    <t>아 813.8-문47ㅅ</t>
  </si>
  <si>
    <t>JU0000064808</t>
  </si>
  <si>
    <t>겨울과 봄 사이</t>
  </si>
  <si>
    <t>박슬기 글;해마 그림</t>
  </si>
  <si>
    <t>북멘토</t>
  </si>
  <si>
    <t>아 813.8-박58ㄱ</t>
  </si>
  <si>
    <t>JU0000064790</t>
  </si>
  <si>
    <t>(다리 여섯 할머니와 툴툴 할아버지와) 하얀 고양이와 책</t>
  </si>
  <si>
    <t>박정완 글;윤동 그림</t>
  </si>
  <si>
    <t>아 813.8-박73ㅎ</t>
  </si>
  <si>
    <t>JU0000064745</t>
  </si>
  <si>
    <t>내 친구가 하고 싶은 말 : 박하잎 그림책</t>
  </si>
  <si>
    <t>박하잎 글·그림</t>
  </si>
  <si>
    <t>오늘책</t>
  </si>
  <si>
    <t>아 813.8-박91ㄴ</t>
  </si>
  <si>
    <t>JU0000064667</t>
  </si>
  <si>
    <t>물고기야 미안해</t>
  </si>
  <si>
    <t>배다인 글;도나영 그림</t>
  </si>
  <si>
    <t>소년한길</t>
  </si>
  <si>
    <t>아 813.8-배221ㅁ</t>
  </si>
  <si>
    <t>JU0000064804</t>
  </si>
  <si>
    <t>비밀 교환 일기</t>
  </si>
  <si>
    <t>성주희 글;임나운 그림</t>
  </si>
  <si>
    <t>잇츠북어린이</t>
  </si>
  <si>
    <t>아 813.8-성77ㅂ</t>
  </si>
  <si>
    <t>JU0000064690</t>
  </si>
  <si>
    <t>코코의 선물</t>
  </si>
  <si>
    <t>송경자 글;이연경 그림</t>
  </si>
  <si>
    <t>책고래</t>
  </si>
  <si>
    <t>아 813.8-송14ㅋ</t>
  </si>
  <si>
    <t>JU0000064689</t>
  </si>
  <si>
    <t>춤추는 책가방</t>
  </si>
  <si>
    <t>송언 글;최정인 그림</t>
  </si>
  <si>
    <t>잇츠북어린이:잇츠북</t>
  </si>
  <si>
    <t>아 813.8-송63ㅊ</t>
  </si>
  <si>
    <t>JU0000064700</t>
  </si>
  <si>
    <t>우리의 첫 번째 동화</t>
  </si>
  <si>
    <t>신미애 글;이수현 그림</t>
  </si>
  <si>
    <t>해와나무</t>
  </si>
  <si>
    <t>아 813.8-신39ㅇ</t>
  </si>
  <si>
    <t>JU0000064692</t>
  </si>
  <si>
    <t>모두의 스타트 : 신배화 동화</t>
  </si>
  <si>
    <t>신배화 지음;불곰 그림</t>
  </si>
  <si>
    <t>아 813.8-신42ㅁ</t>
  </si>
  <si>
    <t>JU0000064801</t>
  </si>
  <si>
    <t>까칠 수염 보건 선생님</t>
  </si>
  <si>
    <t>안수민 글;신은경 그림</t>
  </si>
  <si>
    <t>아 813.8-안57ㄲ</t>
  </si>
  <si>
    <t>JU0000064803</t>
  </si>
  <si>
    <t>뚫어뻥 약과 보건 선생님</t>
  </si>
  <si>
    <t>아 813.8-안57ㄸ</t>
  </si>
  <si>
    <t>JU0000064802</t>
  </si>
  <si>
    <t>예뻐지는 약과 보건 선생님</t>
  </si>
  <si>
    <t>아 813.8-안57ㅇ</t>
  </si>
  <si>
    <t>JU0000064753</t>
  </si>
  <si>
    <t>딸기 강아지</t>
  </si>
  <si>
    <t>유백순 글;유희경 그림</t>
  </si>
  <si>
    <t>아 813.8-유42ㄸ</t>
  </si>
  <si>
    <t>JU0000064701</t>
  </si>
  <si>
    <t>떼굴떼굴 너구리 떼구리</t>
  </si>
  <si>
    <t>윤정 글;할미잼 그림</t>
  </si>
  <si>
    <t>아 813.8-윤73ㄸ</t>
  </si>
  <si>
    <t>JU0000064684</t>
  </si>
  <si>
    <t>구파이와 검은 사제들의 비밀</t>
  </si>
  <si>
    <t>윤주형 글;한동현 그림</t>
  </si>
  <si>
    <t>이을</t>
  </si>
  <si>
    <t>아 813.8-윤77ㄱ</t>
  </si>
  <si>
    <t>JU0000064793</t>
  </si>
  <si>
    <t>나만의 특별한 도전 : 이미례 창작동화집</t>
  </si>
  <si>
    <t>이미례 글;윤동 그림</t>
  </si>
  <si>
    <t>아 813.8-이39ㄴ</t>
  </si>
  <si>
    <t>JU0000064783</t>
  </si>
  <si>
    <t>고양이 제제의 학교생활. 1, 초등학생이 이렇게 힘들 줄이야</t>
  </si>
  <si>
    <t>이승민 글;온수 그림</t>
  </si>
  <si>
    <t>바우솔:풀과바람</t>
  </si>
  <si>
    <t>아 813.8-이58ㄱ-1</t>
  </si>
  <si>
    <t>JU0000064784</t>
  </si>
  <si>
    <t>고양이 제제의 학교생활. 2, 규칙이 왜 이렇게 많은 거</t>
  </si>
  <si>
    <t>아 813.8-이58ㄱ-2</t>
  </si>
  <si>
    <t>JU0000064809</t>
  </si>
  <si>
    <t>고래가 노래하는 곳</t>
  </si>
  <si>
    <t>이지현 글;CEE 그림</t>
  </si>
  <si>
    <t>아 813.8-이79ㄱ</t>
  </si>
  <si>
    <t>JU0000064703</t>
  </si>
  <si>
    <t>몽몽 숲의 박쥐 두 마리</t>
  </si>
  <si>
    <t>이혜옥 글;이은진 그림</t>
  </si>
  <si>
    <t>한국차일드아카데미</t>
  </si>
  <si>
    <t>아 813.8-이94ㅁ</t>
  </si>
  <si>
    <t>JU0000064800</t>
  </si>
  <si>
    <t>별점 반장 나우주</t>
  </si>
  <si>
    <t>이나영 글;유시연 그림</t>
  </si>
  <si>
    <t>아 813.8-이211ㅂ</t>
  </si>
  <si>
    <t>JU0000064702</t>
  </si>
  <si>
    <t>(20가지 자기 계발 능력이 생기는) 슈퍼 파워 마음 동화</t>
  </si>
  <si>
    <t>이든 글;네모펜스튜디오 그림</t>
  </si>
  <si>
    <t>봄소풍</t>
  </si>
  <si>
    <t>아 813.8-이228ㅅ</t>
  </si>
  <si>
    <t>JU0000064795</t>
  </si>
  <si>
    <t>맞춤법도 모르는데 독서왕?</t>
  </si>
  <si>
    <t>전은지 글;하수정 그림</t>
  </si>
  <si>
    <t>아 813.8-전68ㅁ</t>
  </si>
  <si>
    <t>JU0000064688</t>
  </si>
  <si>
    <t>아슬아슬 펭두리 : 위험한 초대장</t>
  </si>
  <si>
    <t>전이슬 글;수련 그림</t>
  </si>
  <si>
    <t>아 813.8-전69ㅇ</t>
  </si>
  <si>
    <t>JU0000064798</t>
  </si>
  <si>
    <t>모두의 반장 선거</t>
  </si>
  <si>
    <t>정혜원 글;이영심 그림</t>
  </si>
  <si>
    <t>고래책방</t>
  </si>
  <si>
    <t>아 813.8-정94ㅁ</t>
  </si>
  <si>
    <t>JU0000064704</t>
  </si>
  <si>
    <t>너무 큰 소원을 말하지 않을게 : 정화영 장편동화</t>
  </si>
  <si>
    <t>정화영 지음;이인아 그림</t>
  </si>
  <si>
    <t>별숲</t>
  </si>
  <si>
    <t>아 813.8-정95ㄴ</t>
  </si>
  <si>
    <t>JU0000064785</t>
  </si>
  <si>
    <t>귓속말 친구</t>
  </si>
  <si>
    <t>조영서 글;우거진 그림</t>
  </si>
  <si>
    <t>아 813.8-조64ㄱ</t>
  </si>
  <si>
    <t>JU0000064805</t>
  </si>
  <si>
    <t>삐죽 저금통</t>
  </si>
  <si>
    <t>주봄 글;전금자 그림</t>
  </si>
  <si>
    <t>아 813.8-주45ㅃ</t>
  </si>
  <si>
    <t>JU0000064807</t>
  </si>
  <si>
    <t>K-꽃신 타고 시간 여행</t>
  </si>
  <si>
    <t>지숙희 글;신은혜 그림</t>
  </si>
  <si>
    <t>아 813.8-지57ㅋ</t>
  </si>
  <si>
    <t>JU0000064792</t>
  </si>
  <si>
    <t>나도 덕후가 되고 싶어</t>
  </si>
  <si>
    <t>최은영 글;모차 그림</t>
  </si>
  <si>
    <t>아 813.8-최68ㄴ</t>
  </si>
  <si>
    <t>JU0000064705</t>
  </si>
  <si>
    <t>햇빛초 대나무 숲, 존재하지 않은 계정입니다.</t>
  </si>
  <si>
    <t>황지영 지음;백두리 그림</t>
  </si>
  <si>
    <t>아 813.8-황79ㅎ</t>
  </si>
  <si>
    <t>JU0000064691</t>
  </si>
  <si>
    <t>햇살초등학교 3학년 1반 오아리 클럽</t>
  </si>
  <si>
    <t>황혜진 지음;김이주 그림</t>
  </si>
  <si>
    <t>우리교육</t>
  </si>
  <si>
    <t>아 813.8-황94ㅎ</t>
  </si>
  <si>
    <t>JU0000064787</t>
  </si>
  <si>
    <t>나는 로봇 캣, 로캣!</t>
  </si>
  <si>
    <t>효남 글;박현주 그림</t>
  </si>
  <si>
    <t>아 813.8-효211ㄴ</t>
  </si>
  <si>
    <t>JU0000064766</t>
  </si>
  <si>
    <t>윌리가 보는 세상</t>
  </si>
  <si>
    <t>두완린 글·그림;정세경 옮김</t>
  </si>
  <si>
    <t>아 823.7-두66ㅇ</t>
  </si>
  <si>
    <t>JU0000064796</t>
  </si>
  <si>
    <t>멍탐정 셜록 본즈 : 사라진 왕관 사건</t>
  </si>
  <si>
    <t>팀 콜린스 글;존 빅우드 그림;이재원 옮김</t>
  </si>
  <si>
    <t>아 843-콜239ㅁ</t>
  </si>
  <si>
    <t>JU0000064797</t>
  </si>
  <si>
    <t>멍탐정 셜록 본즈 : 파라오 가면의 저주</t>
  </si>
  <si>
    <t>사파리</t>
  </si>
  <si>
    <t>JU0000064774</t>
  </si>
  <si>
    <t>감정을 삼키는 아이</t>
  </si>
  <si>
    <t>사사프라스 드 브라윈 지음;라미파 옮김</t>
  </si>
  <si>
    <t>한울림어린이:한울림</t>
  </si>
  <si>
    <t>아 853-브231ㄱ</t>
  </si>
  <si>
    <t>JU0000064706</t>
  </si>
  <si>
    <t>100kg 돼지가 배달되었습니다</t>
  </si>
  <si>
    <t>아구스틴 산체스 아길라르 지음;알베르토 디아스 그림;김정하 옮김</t>
  </si>
  <si>
    <t>풀빛미디어</t>
  </si>
  <si>
    <t>아 873-아19ㅂ</t>
  </si>
  <si>
    <t>JU0000064786</t>
  </si>
  <si>
    <t>꼬마 생쥐 올리의 비밀</t>
  </si>
  <si>
    <t>훌리아 데 라 푸엔테 글;알렉스 스완슨 그림;유아가다 옮김</t>
  </si>
  <si>
    <t>꼬마이실:이론과실천</t>
  </si>
  <si>
    <t>아 873-푸63ㄲ</t>
  </si>
  <si>
    <t>JU0000064811</t>
  </si>
  <si>
    <t>(초등학생이 꼭 알아야 할) 세계문화유산 이야기</t>
  </si>
  <si>
    <t>류재만,김지영,이예진,한소현,한수민 [공]지음</t>
  </si>
  <si>
    <t>교육과학사</t>
  </si>
  <si>
    <t>아 909-류72ㅅ</t>
  </si>
  <si>
    <t>JU0000064812</t>
  </si>
  <si>
    <t>(세상을 바꾼 기술의 발전) 산업 혁명</t>
  </si>
  <si>
    <t>박선희,이성호 [공]글;송효정 그림</t>
  </si>
  <si>
    <t>상상정원</t>
  </si>
  <si>
    <t>아 909-박53ㅅ</t>
  </si>
  <si>
    <t>JU0000064814</t>
  </si>
  <si>
    <t>뭄바이에서 보물찾기</t>
  </si>
  <si>
    <t>팝콘스토리 글;강경효 그림</t>
  </si>
  <si>
    <t>미래엔:아이세움</t>
  </si>
  <si>
    <t>아 909-세14ㅇ-30</t>
  </si>
  <si>
    <t>JU0000064817</t>
  </si>
  <si>
    <t>나는 한국광복군이다 : 1940~1945년 한국, 대한민국 임시정부 항일 독립 투쟁</t>
  </si>
  <si>
    <t>문영숙 글;정인성;천복주 그림</t>
  </si>
  <si>
    <t>한울림어린이</t>
  </si>
  <si>
    <t>아 911-문64ㄴ</t>
  </si>
  <si>
    <t>JU0000064816</t>
  </si>
  <si>
    <t>광화문 600년의 기억</t>
  </si>
  <si>
    <t>정명림 글;정선환 그림;이지수 기획</t>
  </si>
  <si>
    <t>아 911-정34ㄱ</t>
  </si>
  <si>
    <t>JU0000064818</t>
  </si>
  <si>
    <t>나는 이 조약을 거부하겠소! : 을사늑약, 비통한 그날의 역사</t>
  </si>
  <si>
    <t>이서유 글;이로우 그림</t>
  </si>
  <si>
    <t>현암주니어</t>
  </si>
  <si>
    <t>아 911.059-이53ㄴ</t>
  </si>
  <si>
    <t>JU0000064635</t>
  </si>
  <si>
    <t>나는야 감정사우르스 : 우리 아이 첫 감정 그림책</t>
  </si>
  <si>
    <t>레즐리 에반스 글;케이트 채플 그림;김현 옮김</t>
  </si>
  <si>
    <t>푸른숲주니어</t>
  </si>
  <si>
    <t>유 183.2-에41ㄴ</t>
  </si>
  <si>
    <t>JU0000064643</t>
  </si>
  <si>
    <t>아가랑 아장아장</t>
  </si>
  <si>
    <t>김경란 글;소리여행 그림</t>
  </si>
  <si>
    <t>바즈</t>
  </si>
  <si>
    <t>유 375.1-김14ㅇ</t>
  </si>
  <si>
    <t>JU0000064707</t>
  </si>
  <si>
    <t>할 수 있어요 : 김효은 그림책</t>
  </si>
  <si>
    <t>김효은 글·그림</t>
  </si>
  <si>
    <t>유 375.1-김96ㅎ</t>
  </si>
  <si>
    <t>JU0000064644</t>
  </si>
  <si>
    <t>(Usborne) 누가 나를 사랑하나요?</t>
  </si>
  <si>
    <t>케이티 데이니스 글;다니엘라 소사 그림;조남주 옮김</t>
  </si>
  <si>
    <t>UsborneKorea(어스본코리아):비룡소인터내셔널</t>
  </si>
  <si>
    <t>유 375.1-데69ㄴ</t>
  </si>
  <si>
    <t>JU0000064645</t>
  </si>
  <si>
    <t>(Usborne) 왜 울고 싶을까요?</t>
  </si>
  <si>
    <t>케이티 데이니스 글;에이미 윌콕스 그림;조남주 옮김</t>
  </si>
  <si>
    <t>유 375.1-데69ㅇ</t>
  </si>
  <si>
    <t>JU0000064646</t>
  </si>
  <si>
    <t>삼 을라와 벽랑국 삼 공주</t>
  </si>
  <si>
    <t>김정배 글;한태희 그림</t>
  </si>
  <si>
    <t>봄봄</t>
  </si>
  <si>
    <t>유 388.111-김73ㅅ</t>
  </si>
  <si>
    <t>JU0000064647</t>
  </si>
  <si>
    <t>각시손님</t>
  </si>
  <si>
    <t>엄혜숙 글;지현경 그림</t>
  </si>
  <si>
    <t>유 388.111-엄94ㄱ</t>
  </si>
  <si>
    <t>JU0000064649</t>
  </si>
  <si>
    <t>(알고 보면 더 잘 보이는) 단위 도감</t>
  </si>
  <si>
    <t>나인완 지음</t>
  </si>
  <si>
    <t>기린미디어</t>
  </si>
  <si>
    <t>유 420.71-나69ㄷ</t>
  </si>
  <si>
    <t>JU0000064656</t>
  </si>
  <si>
    <t>안녕, 나는 태양계야!</t>
  </si>
  <si>
    <t>스테이시 매카널티 글;스티비 루이스 그림;조은영 역</t>
  </si>
  <si>
    <t>현암주니어:현암사</t>
  </si>
  <si>
    <t>유 443.2-매821ㅇ</t>
  </si>
  <si>
    <t>JU0000064712</t>
  </si>
  <si>
    <t>제발 넘기지 마! : 홍민서 그림책</t>
  </si>
  <si>
    <t>홍민서 지음</t>
  </si>
  <si>
    <t>유 808.9-그239ㅊ-123</t>
  </si>
  <si>
    <t>JU0000064739</t>
  </si>
  <si>
    <t>사람들은 이상해</t>
  </si>
  <si>
    <t>빅터 D. O. 산토스 글;카타리나 소브럴 그림;신수진 옮김</t>
  </si>
  <si>
    <t>유 808.91-국39ㄱ-302</t>
  </si>
  <si>
    <t>JU0000064735</t>
  </si>
  <si>
    <t>나의 도치에게 = My dear Dochi</t>
  </si>
  <si>
    <t>최지예 글·그림</t>
  </si>
  <si>
    <t>Sigongjunior:Sigongsa</t>
  </si>
  <si>
    <t>유 808.91-네43ㅇ-85</t>
  </si>
  <si>
    <t>JU0000064734</t>
  </si>
  <si>
    <t>보이는 책</t>
  </si>
  <si>
    <t>차포사 글·그림</t>
  </si>
  <si>
    <t>유 808.91-노231ㄴ-128</t>
  </si>
  <si>
    <t>JU0000064782</t>
  </si>
  <si>
    <t>개미 학교</t>
  </si>
  <si>
    <t>김개미 지음;연수 그림</t>
  </si>
  <si>
    <t>유 811.8-김12ㄱ</t>
  </si>
  <si>
    <t>JU0000064681</t>
  </si>
  <si>
    <t>눈송이 : 가지꽃 그림책</t>
  </si>
  <si>
    <t>가지꽃 지음</t>
  </si>
  <si>
    <t>초록달팽이</t>
  </si>
  <si>
    <t>유 813.8-가79ㄴ</t>
  </si>
  <si>
    <t>JU0000064750</t>
  </si>
  <si>
    <t>나도 피자 : 강수린 그림책</t>
  </si>
  <si>
    <t>강수린 지음</t>
  </si>
  <si>
    <t>유 813.8-강57ㄴ</t>
  </si>
  <si>
    <t>JU0000064713</t>
  </si>
  <si>
    <t>안녕, 나는 꿀떡이야</t>
  </si>
  <si>
    <t>고지현 글·그림</t>
  </si>
  <si>
    <t>하울북스</t>
  </si>
  <si>
    <t>유 813.8-고79ㅇ</t>
  </si>
  <si>
    <t>JU0000064770</t>
  </si>
  <si>
    <t>개나소나 : 금민아 그림책</t>
  </si>
  <si>
    <t>금민아 글·그림</t>
  </si>
  <si>
    <t>계수나무</t>
  </si>
  <si>
    <t>유 813.8-금39ㄱ</t>
  </si>
  <si>
    <t>JU0000064781</t>
  </si>
  <si>
    <t>나의 다정한 종이비행기</t>
  </si>
  <si>
    <t>김경화 글;김성찬 그림</t>
  </si>
  <si>
    <t>유 813.8-김14ㄴ</t>
  </si>
  <si>
    <t>JU0000064715</t>
  </si>
  <si>
    <t>탕탕텅텅 용궁탕 : 김고운 그림책</t>
  </si>
  <si>
    <t>김고운 글·그림</t>
  </si>
  <si>
    <t>달리</t>
  </si>
  <si>
    <t>유 813.8-김15ㅌ</t>
  </si>
  <si>
    <t>JU0000064716</t>
  </si>
  <si>
    <t>수리수리 마음 더듬이 : 김기린 그림책</t>
  </si>
  <si>
    <t>김기린 지음</t>
  </si>
  <si>
    <t>유 813.8-김19ㅅ</t>
  </si>
  <si>
    <t>JU0000064717</t>
  </si>
  <si>
    <t>단감 이야기</t>
  </si>
  <si>
    <t>김보림,이지은 글;남영은 그림</t>
  </si>
  <si>
    <t>유 813.8-김45ㄷ</t>
  </si>
  <si>
    <t>JU0000064709</t>
  </si>
  <si>
    <t>시간을 나눠주는 아이</t>
  </si>
  <si>
    <t>남혜진 글·그림</t>
  </si>
  <si>
    <t>섬드레</t>
  </si>
  <si>
    <t>유 813.8-남94ㅅ</t>
  </si>
  <si>
    <t>JU0000064755</t>
  </si>
  <si>
    <t>빨간 의자의 비밀</t>
  </si>
  <si>
    <t>달씨 글;문태문 그림</t>
  </si>
  <si>
    <t>유 813.8-달59ㅃ</t>
  </si>
  <si>
    <t>JU0000064749</t>
  </si>
  <si>
    <t>쌀로 만든 별 : 쌀과자의 전설</t>
  </si>
  <si>
    <t>유 813.8-달59ㅆ</t>
  </si>
  <si>
    <t>JU0000064719</t>
  </si>
  <si>
    <t>등불 켜는 고양이 = The cat who brought the light</t>
  </si>
  <si>
    <t>류서아 글·그림;김승욱 번역</t>
  </si>
  <si>
    <t>진서</t>
  </si>
  <si>
    <t>유 813.8-류53ㄷ</t>
  </si>
  <si>
    <t>JU0000064720</t>
  </si>
  <si>
    <t>겨울빛</t>
  </si>
  <si>
    <t>문지나 지음</t>
  </si>
  <si>
    <t>유 813.8-문79ㄱ</t>
  </si>
  <si>
    <t>JU0000064718</t>
  </si>
  <si>
    <t>길을 잃어버린 날, 길을 찾다</t>
  </si>
  <si>
    <t>꿈꾸는 미니별 지음</t>
  </si>
  <si>
    <t>오브북</t>
  </si>
  <si>
    <t>유 813.8-미219ㄱ</t>
  </si>
  <si>
    <t>JU0000064776</t>
  </si>
  <si>
    <t>두근두근 폭탄 케이크</t>
  </si>
  <si>
    <t>크레용하우스</t>
  </si>
  <si>
    <t>유 813.8-박53ㄷ</t>
  </si>
  <si>
    <t>JU0000064775</t>
  </si>
  <si>
    <t>마쿵이와 컬러 정글</t>
  </si>
  <si>
    <t>박서경 글;김용원 그림</t>
  </si>
  <si>
    <t>상수리:맥스교육</t>
  </si>
  <si>
    <t>유 813.8-박53ㅁ</t>
  </si>
  <si>
    <t>JU0000064721</t>
  </si>
  <si>
    <t>동네를 돌겠어!</t>
  </si>
  <si>
    <t>박지민 글;이갑규 그림</t>
  </si>
  <si>
    <t>산하</t>
  </si>
  <si>
    <t>유 813.8-박79ㄷ</t>
  </si>
  <si>
    <t>JU0000064636</t>
  </si>
  <si>
    <t>모두모두 사랑해</t>
  </si>
  <si>
    <t>박차희 글;시미씨 그림</t>
  </si>
  <si>
    <t>유 813.8-박811ㅁ</t>
  </si>
  <si>
    <t>JU0000064722</t>
  </si>
  <si>
    <t>우리들의 시간은 빛나고 있어</t>
  </si>
  <si>
    <t>박티팔 글;그료 그림</t>
  </si>
  <si>
    <t>유 813.8-박839ㅇ</t>
  </si>
  <si>
    <t>JU0000064778</t>
  </si>
  <si>
    <t>고양이 도서관</t>
  </si>
  <si>
    <t>유 813.8-백34ㄱ</t>
  </si>
  <si>
    <t>JU0000064789</t>
  </si>
  <si>
    <t>늑대보다 무서운</t>
  </si>
  <si>
    <t>상자 글;이수연 그림</t>
  </si>
  <si>
    <t>꼬마이실</t>
  </si>
  <si>
    <t>유 813.8-상71ㄴ</t>
  </si>
  <si>
    <t>JU0000064723</t>
  </si>
  <si>
    <t>서랍 정리하는 날 : 서선정 그림책</t>
  </si>
  <si>
    <t>서선정 지음</t>
  </si>
  <si>
    <t>유 813.8-서53ㅅ</t>
  </si>
  <si>
    <t>JU0000064724</t>
  </si>
  <si>
    <t>이상해요 = It's so weird</t>
  </si>
  <si>
    <t>서석영 글;이은선 그림</t>
  </si>
  <si>
    <t>유 813.8-서53ㅇ</t>
  </si>
  <si>
    <t>JU0000064725</t>
  </si>
  <si>
    <t>털북숭이가 찾아왔다! : 선호 그림책</t>
  </si>
  <si>
    <t>선호 지음</t>
  </si>
  <si>
    <t>사회평론주니어</t>
  </si>
  <si>
    <t>유 813.8-선95ㅌ</t>
  </si>
  <si>
    <t>JU0000064771</t>
  </si>
  <si>
    <t>듣고 싶은 말 : 유진 그림책</t>
  </si>
  <si>
    <t>유진 지음</t>
  </si>
  <si>
    <t>유 813.8-유79ㄷ</t>
  </si>
  <si>
    <t>JU0000064726</t>
  </si>
  <si>
    <t>만두의 추운 날 : 윤식이 그림책</t>
  </si>
  <si>
    <t>윤식이 지음</t>
  </si>
  <si>
    <t>유 813.8-윤59ㅁ</t>
  </si>
  <si>
    <t>JU0000064727</t>
  </si>
  <si>
    <t>기분의 모양 : 이경국 그림책</t>
  </si>
  <si>
    <t>이경국 지음</t>
  </si>
  <si>
    <t>유 813.8-이14ㄱ</t>
  </si>
  <si>
    <t>JU0000064664</t>
  </si>
  <si>
    <t>우린 어떻게 태어났을까?</t>
  </si>
  <si>
    <t>이소을 글·그림</t>
  </si>
  <si>
    <t>상상박스</t>
  </si>
  <si>
    <t>유 813.8-이55ㅇ</t>
  </si>
  <si>
    <t>JU0000064746</t>
  </si>
  <si>
    <t>못난이 지렁이</t>
  </si>
  <si>
    <t>이수진 글·그림</t>
  </si>
  <si>
    <t>보리</t>
  </si>
  <si>
    <t>유 813.8-이57ㅁ</t>
  </si>
  <si>
    <t>JU0000064728</t>
  </si>
  <si>
    <t>내 장난감 돌려줘!</t>
  </si>
  <si>
    <t>이준하 글;허자영 그림</t>
  </si>
  <si>
    <t>소담주니어:꿈소담이</t>
  </si>
  <si>
    <t>유 813.8-이77ㄴ</t>
  </si>
  <si>
    <t>JU0000064748</t>
  </si>
  <si>
    <t>숨은그림찾기 ㄱㄴㄷ</t>
  </si>
  <si>
    <t>이주희 글·그림</t>
  </si>
  <si>
    <t>유 813.8-이77ㅅ</t>
  </si>
  <si>
    <t>JU0000064772</t>
  </si>
  <si>
    <t>멀쩡하네</t>
  </si>
  <si>
    <t>임서경 지음;윤미숙 그림</t>
  </si>
  <si>
    <t>유 813.8-임53ㅁ</t>
  </si>
  <si>
    <t>JU0000064756</t>
  </si>
  <si>
    <t>생김치 파이브</t>
  </si>
  <si>
    <t>임서경 글;허구 그림</t>
  </si>
  <si>
    <t>유 813.8-임53ㅅ</t>
  </si>
  <si>
    <t>JU0000064729</t>
  </si>
  <si>
    <t>가지가지 : 장성은 그림책</t>
  </si>
  <si>
    <t>장성은 지음</t>
  </si>
  <si>
    <t>키큰도도토리</t>
  </si>
  <si>
    <t>유 813.8-장53ㄱ</t>
  </si>
  <si>
    <t>JU0000064763</t>
  </si>
  <si>
    <t>단풍반 정라니 : 장성은 그림책</t>
  </si>
  <si>
    <t>장성은 쓰고 그림</t>
  </si>
  <si>
    <t>유 813.8-장53ㄷ</t>
  </si>
  <si>
    <t>JU0000064747</t>
  </si>
  <si>
    <t>소이의 뜀틀 : 장재연 그림책</t>
  </si>
  <si>
    <t>장재연 글·그림</t>
  </si>
  <si>
    <t>유 813.8-장72ㅅ</t>
  </si>
  <si>
    <t>JU0000064730</t>
  </si>
  <si>
    <t>늑대냥 토끼냥</t>
  </si>
  <si>
    <t>전수현 지음</t>
  </si>
  <si>
    <t>향</t>
  </si>
  <si>
    <t>유 813.8-전57ㄴ</t>
  </si>
  <si>
    <t>JU0000064682</t>
  </si>
  <si>
    <t>수수바와 아기 참새 : 조미자 그림책</t>
  </si>
  <si>
    <t>조미자 글·그림</t>
  </si>
  <si>
    <t>핑거</t>
  </si>
  <si>
    <t>유 813.8-조39ㅅ</t>
  </si>
  <si>
    <t>JU0000064773</t>
  </si>
  <si>
    <t>월요일기 : 조윤주 그림책</t>
  </si>
  <si>
    <t>조윤주 글·그림</t>
  </si>
  <si>
    <t>다그림책</t>
  </si>
  <si>
    <t>유 813.8-조67ㅇ</t>
  </si>
  <si>
    <t>JU0000064731</t>
  </si>
  <si>
    <t>탄빵이 여왕님 : 지예 그림책</t>
  </si>
  <si>
    <t>지예 지음</t>
  </si>
  <si>
    <t>유 813.8-지64ㅌ</t>
  </si>
  <si>
    <t>JU0000064732</t>
  </si>
  <si>
    <t>귀신 세탁소</t>
  </si>
  <si>
    <t>진수경 글·그림</t>
  </si>
  <si>
    <t>유 813.8-진57ㄱ</t>
  </si>
  <si>
    <t>JU0000064733</t>
  </si>
  <si>
    <t>고영희 여사의 고만고만한 고등어 이야기 : 진실희 그림책</t>
  </si>
  <si>
    <t>진실희 지음</t>
  </si>
  <si>
    <t>이야기꽃</t>
  </si>
  <si>
    <t>유 813.8-진59ㄱ</t>
  </si>
  <si>
    <t>JU0000064760</t>
  </si>
  <si>
    <t>래퍼 산신령</t>
  </si>
  <si>
    <t>한진아 글;민병권 그림</t>
  </si>
  <si>
    <t>유 813.8-한79ㄹ</t>
  </si>
  <si>
    <t>JU0000064736</t>
  </si>
  <si>
    <t>슈퍼 꽈배기맨! : 혜다 그림책</t>
  </si>
  <si>
    <t>혜다 지음</t>
  </si>
  <si>
    <t>책과콩나무</t>
  </si>
  <si>
    <t>유 813.8-혜221ㅅ</t>
  </si>
  <si>
    <t>JU0000064758</t>
  </si>
  <si>
    <t>파 뽑는 날 : 홍당무 그림책</t>
  </si>
  <si>
    <t>홍당무 지음</t>
  </si>
  <si>
    <t>논장</t>
  </si>
  <si>
    <t>유 813.8-홍221ㅍ</t>
  </si>
  <si>
    <t>JU0000064711</t>
  </si>
  <si>
    <t>늑대와 빨간 털실 : 황숙경 그림책</t>
  </si>
  <si>
    <t>황숙경 글·그림</t>
  </si>
  <si>
    <t>웅진주니어:웅진씽크빅</t>
  </si>
  <si>
    <t>유 813.808-웅79ㅇ-150</t>
  </si>
  <si>
    <t>JU0000064657</t>
  </si>
  <si>
    <t>식물원 온실 구경하기</t>
  </si>
  <si>
    <t>마쓰오카 다쓰히데 지음;최종호 옮김</t>
  </si>
  <si>
    <t>유 833.8-마58ㅅ</t>
  </si>
  <si>
    <t>JU0000064710</t>
  </si>
  <si>
    <t>도둑 잼버리</t>
  </si>
  <si>
    <t>아베 유이 글·그림;박선형 옮김</t>
  </si>
  <si>
    <t>유 833.8-아43ㄷ</t>
  </si>
  <si>
    <t>JU0000064759</t>
  </si>
  <si>
    <t>(면발 탱글) 누들 수영장</t>
  </si>
  <si>
    <t>에구치 요시코 글;후리야 나나 그림;황소연 옮김</t>
  </si>
  <si>
    <t>효리원</t>
  </si>
  <si>
    <t>유 833.8-에17ㄴ</t>
  </si>
  <si>
    <t>JU0000064665</t>
  </si>
  <si>
    <t>입속 꼬마 요정과 뱃속 꼬마 요정</t>
  </si>
  <si>
    <t>요시무라 아키코 글·그림;봉봉 옮김</t>
  </si>
  <si>
    <t>미운오리새끼</t>
  </si>
  <si>
    <t>유 833.8-요59ㅇ</t>
  </si>
  <si>
    <t>JU0000064788</t>
  </si>
  <si>
    <t>나도 사람이나 되어 볼까?</t>
  </si>
  <si>
    <t>카미 치토세 글·그림;김현정 옮김</t>
  </si>
  <si>
    <t>꿈터</t>
  </si>
  <si>
    <t>유 833.8-카39ㄴ</t>
  </si>
  <si>
    <t>JU0000064744</t>
  </si>
  <si>
    <t>밀로</t>
  </si>
  <si>
    <t>마리아 데크 글·그림;김서정 옮김</t>
  </si>
  <si>
    <t>브와포레</t>
  </si>
  <si>
    <t>유 843-데828ㅁ</t>
  </si>
  <si>
    <t>JU0000064762</t>
  </si>
  <si>
    <t>끝없는 말싸움</t>
  </si>
  <si>
    <t>코리나 루켄 지음;김세실 옮김</t>
  </si>
  <si>
    <t>유 843-루823ㄲ</t>
  </si>
  <si>
    <t>JU0000064754</t>
  </si>
  <si>
    <t>모든 게 선물이야</t>
  </si>
  <si>
    <t>패트릭 맥도넬 글·그림;이경혜 옮김</t>
  </si>
  <si>
    <t>유 843-맥225ㅁ</t>
  </si>
  <si>
    <t>JU0000064738</t>
  </si>
  <si>
    <t>기린도 절대 안 돼?</t>
  </si>
  <si>
    <t>리사 맨체프 글;유태은 그림;김선희  옮김</t>
  </si>
  <si>
    <t>유 843-맨813ㄱ</t>
  </si>
  <si>
    <t>JU0000064751</t>
  </si>
  <si>
    <t>나의 특별한 도시락</t>
  </si>
  <si>
    <t>체리 모 지음;노은정 옮김</t>
  </si>
  <si>
    <t>유 843-모423ㄴ</t>
  </si>
  <si>
    <t>JU0000064683</t>
  </si>
  <si>
    <t>지금 있는 그대로 충분해</t>
  </si>
  <si>
    <t>그레이스 바이어스 지음;케투라 A. 보보 그림;김종원 옮김</t>
  </si>
  <si>
    <t>퍼스트펭귄</t>
  </si>
  <si>
    <t>유 843-바69ㅈ</t>
  </si>
  <si>
    <t>JU0000064740</t>
  </si>
  <si>
    <t>나의 작은 책방에게</t>
  </si>
  <si>
    <t>에밀리 애로 글;즈느비에브 고드부 그림;강나은 옮김</t>
  </si>
  <si>
    <t>유 843-애235ㄴ</t>
  </si>
  <si>
    <t>JU0000064741</t>
  </si>
  <si>
    <t>조마조마 북</t>
  </si>
  <si>
    <t>하워드 펄스타인 글;제임스 먼로 그림;장미란 옮김</t>
  </si>
  <si>
    <t>유 843-펄58ㅈ</t>
  </si>
  <si>
    <t>JU0000064768</t>
  </si>
  <si>
    <t>비를 내리지 않는 솜구름</t>
  </si>
  <si>
    <t>엘리자베스 F. 힐 글;한나 조지 그림;연희 옮김</t>
  </si>
  <si>
    <t>다정다감</t>
  </si>
  <si>
    <t>유 843-힐985ㅂ</t>
  </si>
  <si>
    <t>JU0000064737</t>
  </si>
  <si>
    <t>선인장이 죽었을 때</t>
  </si>
  <si>
    <t>카일 루코프 글;할라 타부브 그림;김혜진 옮김</t>
  </si>
  <si>
    <t>유 843.6-루825ㅅ</t>
  </si>
  <si>
    <t>JU0000064634</t>
  </si>
  <si>
    <t>나의 감정 호텔 : 쓰고 그리며 알아 가는 내 마음</t>
  </si>
  <si>
    <t>리디아 브란코비치 글·그림;장미란 옮김</t>
  </si>
  <si>
    <t>유 843.6-브231ㄴ</t>
  </si>
  <si>
    <t>JU0000064752</t>
  </si>
  <si>
    <t>너무너무 지루한 지룽이</t>
  </si>
  <si>
    <t>베티나 오브레히트 글;율리 푈크 그림;김서정 옮김</t>
  </si>
  <si>
    <t>유 853-오48ㄴ</t>
  </si>
  <si>
    <t>JU0000064767</t>
  </si>
  <si>
    <t>잘 자, 셀레스테 : 니콜라우스 하이델바흐와 올레 쾨네케의 어마어마하게 무서운 이야기</t>
  </si>
  <si>
    <t>니콜라우스 하이델바흐,올레 쾨네케 [공]글;김영진 옮김</t>
  </si>
  <si>
    <t>시금치</t>
  </si>
  <si>
    <t>유 853-하69ㅈ</t>
  </si>
  <si>
    <t>JU0000064742</t>
  </si>
  <si>
    <t>커다란 트럭에 이삿짐을 가득 실어요</t>
  </si>
  <si>
    <t>세실 엘마 로제 글;오렐리 카스텍스 그림;윤단비 옮김</t>
  </si>
  <si>
    <t>뜨인돌어린이:뜨인돌출판</t>
  </si>
  <si>
    <t>유 863-로73ㅋ</t>
  </si>
  <si>
    <t>JU0000064769</t>
  </si>
  <si>
    <t>여기 그리고 저기</t>
  </si>
  <si>
    <t>바루 지음;다정다감편집부 옮김</t>
  </si>
  <si>
    <t>유 863-바237ㅇ</t>
  </si>
  <si>
    <t>JU0000064779</t>
  </si>
  <si>
    <t>꿈을 줍는 달 창구</t>
  </si>
  <si>
    <t>샤를로트 벨리에르 글;이안 드 아스 그림;이정주 옮김</t>
  </si>
  <si>
    <t>피카주니어</t>
  </si>
  <si>
    <t>유 863-벨239ㄲ</t>
  </si>
  <si>
    <t>JU0000064777</t>
  </si>
  <si>
    <t>아기 북극곰</t>
  </si>
  <si>
    <t>아델 타리엘 글;제롬 페라 그림;사과나무 옮김</t>
  </si>
  <si>
    <t>바나나북</t>
  </si>
  <si>
    <t>유 863-타239ㅇ</t>
  </si>
  <si>
    <t>JU0000064761</t>
  </si>
  <si>
    <t>여우와 천의 황금빛</t>
  </si>
  <si>
    <t>뱅자맹 플루 지음;황지현 옮김</t>
  </si>
  <si>
    <t>유 863-플237ㅇ</t>
  </si>
  <si>
    <t>JU0000064757</t>
  </si>
  <si>
    <t>장수풍뎅이 호텔</t>
  </si>
  <si>
    <t>마누 몬토야 지음;김윤정 옮김</t>
  </si>
  <si>
    <t>유 873-몬835ㅈ</t>
  </si>
  <si>
    <t>JU0000064658</t>
  </si>
  <si>
    <t>굴과 진주</t>
  </si>
  <si>
    <t>티나 발레스 글;누리아 솔소나 그림;원희 옮김</t>
  </si>
  <si>
    <t>다정다감:혜지원</t>
  </si>
  <si>
    <t>유 873-발233ㄱ</t>
  </si>
  <si>
    <t>JU0000064765</t>
  </si>
  <si>
    <t>손은 말해요</t>
  </si>
  <si>
    <t>엘레나 베르나베 글;알바 아사올라 그림;김여진 옮김</t>
  </si>
  <si>
    <t>그리고다시,봄:북멘토</t>
  </si>
  <si>
    <t>유 873-베238ㅅ</t>
  </si>
  <si>
    <t>JU0000064708</t>
  </si>
  <si>
    <t>이야기를 그리는 사람</t>
  </si>
  <si>
    <t>산드라 시에멘스 글;아만다 미항고스 그림;문주선 옮김</t>
  </si>
  <si>
    <t>나무의말</t>
  </si>
  <si>
    <t>유 873-시63ㅇ</t>
  </si>
  <si>
    <t>JU0000064743</t>
  </si>
  <si>
    <t>두 친구</t>
  </si>
  <si>
    <t>마틸드 트루비용 글;세레나 마빌리아 그림;김여진 옮김</t>
  </si>
  <si>
    <t>노는날</t>
  </si>
  <si>
    <t>유 883-트237ㄷ</t>
  </si>
  <si>
    <t>JU0000064434</t>
  </si>
  <si>
    <t>1일 1페이지 짧고 깊은 지식수업 365 : 통찰력 편</t>
  </si>
  <si>
    <t>김옥림 지음</t>
  </si>
  <si>
    <t>Mirae Book(미래북)</t>
  </si>
  <si>
    <t>청 001.3-김65ㅇ</t>
  </si>
  <si>
    <t>JU0000064435</t>
  </si>
  <si>
    <t>상처와 화살, 인문학으로 세상 읽기</t>
  </si>
  <si>
    <t>임헌영 지음</t>
  </si>
  <si>
    <t>청 001.3-임93ㅅ</t>
  </si>
  <si>
    <t>JU0000064436</t>
  </si>
  <si>
    <t>시간을 깬, 28인의 AI 미래 통찰 :  AI insights from 28 visionaries:기술혁명가와 인문철학자의 대담, 와트에서 칸트까지 = Beyond time</t>
  </si>
  <si>
    <t>강요식 지음</t>
  </si>
  <si>
    <t>NiceEdu(나이스에듀)</t>
  </si>
  <si>
    <t>청 004.73-강66ㅅ</t>
  </si>
  <si>
    <t>JU0000064438</t>
  </si>
  <si>
    <t>AI 에이전트 마스터 클래스 : 기획, 구현, 운영, 배포까지 현업에서 바로 적용하는 에이전트 개발 가이드</t>
  </si>
  <si>
    <t>김구현 지음</t>
  </si>
  <si>
    <t>한빛미디어</t>
  </si>
  <si>
    <t>청 004.73-김17ㅇ</t>
  </si>
  <si>
    <t>JU0000064550</t>
  </si>
  <si>
    <t>이것도 AI가 만듦 : 기획부터 제작까지, 10배속 영화 제작의 비밀</t>
  </si>
  <si>
    <t>한선옥;조인호;문현웅 지음</t>
  </si>
  <si>
    <t>Pazit(파지트)</t>
  </si>
  <si>
    <t>청 004.73-한53ㅇ</t>
  </si>
  <si>
    <t>JU0000064439</t>
  </si>
  <si>
    <t>생성형 AI 프롬프트 디자인 실무 : AI를 몰라도 AI로 돈 벌 수 있다</t>
  </si>
  <si>
    <t>한국생성형AI연구원 지음</t>
  </si>
  <si>
    <t>광문각</t>
  </si>
  <si>
    <t>청 004.73077-한17ㅅ</t>
  </si>
  <si>
    <t>JU0000064441</t>
  </si>
  <si>
    <t>(내 코드가 불안한 개발자를 위한) 좋은 코드의 기준 : AI 시대에도 변치 않는 코드 선별과 유지보수 원칙</t>
  </si>
  <si>
    <t>모리 아츠시 지음;안동현 옮김</t>
  </si>
  <si>
    <t>프리렉</t>
  </si>
  <si>
    <t>청 005.1-모239ㅈ</t>
  </si>
  <si>
    <t>JU0000064442</t>
  </si>
  <si>
    <t>고서의 은밀한 매력 : 편집의 시각으로 옛책을 보다</t>
  </si>
  <si>
    <t>이재정 지음</t>
  </si>
  <si>
    <t>푸른역사</t>
  </si>
  <si>
    <t>청 010.9-이72ㄱ</t>
  </si>
  <si>
    <t>JU0000064443</t>
  </si>
  <si>
    <t>(나도 작가가 된다!) 돈이 되는 글쓰기의 힘! 콘텐츠오 자동화수익</t>
  </si>
  <si>
    <t>남찬영 지음</t>
  </si>
  <si>
    <t>예감:예감출판사</t>
  </si>
  <si>
    <t>청 011.3-남811ㄷ</t>
  </si>
  <si>
    <t>JU0000064625</t>
  </si>
  <si>
    <t>그 유물, 진짜로 봤어? : 교과서 속 유물을 찾아 떠나는 박물관 여행</t>
  </si>
  <si>
    <t>박찬희,배성호 [공]지음</t>
  </si>
  <si>
    <t>청 069-박811ㄱ</t>
  </si>
  <si>
    <t>JU0000064473</t>
  </si>
  <si>
    <t>뉴욕타임스 죽이기 : 현실적 악의</t>
  </si>
  <si>
    <t>서맨사 바바스 지음;김수지,김상유 옮김</t>
  </si>
  <si>
    <t>푸른길</t>
  </si>
  <si>
    <t>청 070.4-바41ㄴ</t>
  </si>
  <si>
    <t>JU0000064567</t>
  </si>
  <si>
    <t>어쨌든, 니체와 정약용 : 질문으로 넘어서고, 삶으로 증명하다</t>
  </si>
  <si>
    <t>김이율 지음</t>
  </si>
  <si>
    <t>미래문화사</t>
  </si>
  <si>
    <t>청 104-김69ㅇ</t>
  </si>
  <si>
    <t>JU0000064446</t>
  </si>
  <si>
    <t>나 답게 살기 위한 맹자의 가르침 : 맹자에게 배우는 삶의 태도와 리더의 품격</t>
  </si>
  <si>
    <t>장석만 지음</t>
  </si>
  <si>
    <t>비바체</t>
  </si>
  <si>
    <t>청 148.4-장53ㄴ</t>
  </si>
  <si>
    <t>JU0000064445</t>
  </si>
  <si>
    <t>AI, 공자에게 길(道)을 묻다 : AI가 공자에게 배운 질문의 기술</t>
  </si>
  <si>
    <t>김민수 지음</t>
  </si>
  <si>
    <t>솔과학</t>
  </si>
  <si>
    <t>청 152.212-김39ㅇ</t>
  </si>
  <si>
    <t>JU0000064447</t>
  </si>
  <si>
    <t>어른의 시간 : 품위 있게 나이 드는 법</t>
  </si>
  <si>
    <t>마르쿠스 툴리우스 키케로 지음;신형태 옮김</t>
  </si>
  <si>
    <t>지식여행</t>
  </si>
  <si>
    <t>청 160.28-키823ㅇ</t>
  </si>
  <si>
    <t>JU0000064448</t>
  </si>
  <si>
    <t>전체성과 무한 강해 : 나의 드라마와 절대적 다원주의</t>
  </si>
  <si>
    <t>김동규 지음</t>
  </si>
  <si>
    <t>그린비</t>
  </si>
  <si>
    <t>청 166.8-김225ㅈ</t>
  </si>
  <si>
    <t>JU0000064456</t>
  </si>
  <si>
    <t>플레이어를 사로잡는 게임의 심리학 : 게임 UI에 설계된 심리적 요소부터 게임 커뮤니티의 집단 심리학까지</t>
  </si>
  <si>
    <t>규리네 지음</t>
  </si>
  <si>
    <t>루비페이퍼</t>
  </si>
  <si>
    <t>청 180.1-규239ㅍ</t>
  </si>
  <si>
    <t>JU0000064449</t>
  </si>
  <si>
    <t>이게 화낼 일인가? : 우리는 누구나 더 나은 방향으로 감정을 길들일 수 있다</t>
  </si>
  <si>
    <t>박기수 지음</t>
  </si>
  <si>
    <t>청 181.7-박19ㅇ</t>
  </si>
  <si>
    <t>JU0000064450</t>
  </si>
  <si>
    <t>어린 사람의 상처는 무엇으로 아물까 : 아동심리치료사가 사랑으로 전하는 우리 안의 회복력과 성장의 힘</t>
  </si>
  <si>
    <t>스테이시 섀퍼 지음;문가람 옮김</t>
  </si>
  <si>
    <t>두시의나무</t>
  </si>
  <si>
    <t>청 183.2-섀843ㅇ</t>
  </si>
  <si>
    <t>JU0000064451</t>
  </si>
  <si>
    <t>마음 회복 연습 : 마음을 잃어버린 시대 어떻게 마음을 바르게 세울 것인가</t>
  </si>
  <si>
    <t>곽현정 지음</t>
  </si>
  <si>
    <t>이음과펼침</t>
  </si>
  <si>
    <t>청 186-곽94ㅁ</t>
  </si>
  <si>
    <t>JU0000064463</t>
  </si>
  <si>
    <t>임상에서 헤매는 사람들에게 : 일본 소아정신과 의사의 슈퍼비전 기록</t>
  </si>
  <si>
    <t>송대광,히가시 유타카,구로사와 사치코 [공]지음;박상운 옮김</t>
  </si>
  <si>
    <t>신일서적</t>
  </si>
  <si>
    <t>청 186.3-송222ㅇ</t>
  </si>
  <si>
    <t>JU0000064468</t>
  </si>
  <si>
    <t>무사히 어른이 될 수 있을까 : 십 대를 위한 심리학자의 마음 수업</t>
  </si>
  <si>
    <t>이고은 지음</t>
  </si>
  <si>
    <t>청 186.5-이15ㅁ</t>
  </si>
  <si>
    <t>JU0000064454</t>
  </si>
  <si>
    <t>게임중독 오즈의 마법사에게서 길을 찾다</t>
  </si>
  <si>
    <t>지영근,지혜 지음</t>
  </si>
  <si>
    <t>청 186.5-지64ㄱ</t>
  </si>
  <si>
    <t>JU0000064465</t>
  </si>
  <si>
    <t>다섯 개의 창, 하나의 풍경 : 불안한 삶의 궤도에서</t>
  </si>
  <si>
    <t>권기준 지음</t>
  </si>
  <si>
    <t>청 189.1-권19ㄷ</t>
  </si>
  <si>
    <t>JU0000064452</t>
  </si>
  <si>
    <t>사인 : 신경과학자가 밝혀낸 운명의 신</t>
  </si>
  <si>
    <t>타라 스와트 지음;이영래 옮김</t>
  </si>
  <si>
    <t>RHK알에이치코리아</t>
  </si>
  <si>
    <t>청 189.1-스66ㅅ</t>
  </si>
  <si>
    <t>JU0000064453</t>
  </si>
  <si>
    <t>저는 얼굴이 아니라 마음을 고치는 의사입니다</t>
  </si>
  <si>
    <t>이상욱 지음</t>
  </si>
  <si>
    <t>청 189.1-이51ㅈ</t>
  </si>
  <si>
    <t>JU0000064464</t>
  </si>
  <si>
    <t>무례함이 선을 넘을 때 즉각 꺼내는 단호한 문장 63</t>
  </si>
  <si>
    <t>박형석 지음</t>
  </si>
  <si>
    <t>원앤원콘텐츠그룹</t>
  </si>
  <si>
    <t>청 189.2-박94ㅁ</t>
  </si>
  <si>
    <t>JU0000064457</t>
  </si>
  <si>
    <t>동물은 생각한다 : 인간은 동물을 어떻게 인식하고 있는가</t>
  </si>
  <si>
    <t>리하르트 다비트 프레히트 지음;박종대 옮김</t>
  </si>
  <si>
    <t>열린책들</t>
  </si>
  <si>
    <t>청 194.9-프233ㄷ</t>
  </si>
  <si>
    <t>JU0000064459</t>
  </si>
  <si>
    <t>겁내지 마라, 해보면 된다 : 1％ 가능성에서 일단 해보는 단단한 삶의 기술</t>
  </si>
  <si>
    <t>이열범 지음</t>
  </si>
  <si>
    <t>청 199.1-이64ㄱ</t>
  </si>
  <si>
    <t>JU0000064460</t>
  </si>
  <si>
    <t>당신의 삶이 왜 쉬워야 한다고 생각하십니까</t>
  </si>
  <si>
    <t>최한결 지음</t>
  </si>
  <si>
    <t>넥스웍</t>
  </si>
  <si>
    <t>청 199.1-최91ㄷ</t>
  </si>
  <si>
    <t>JU0000064474</t>
  </si>
  <si>
    <t>방향을 따라야 인생이 달라진다 : 열심히 살아도 공허한 사람들에게</t>
  </si>
  <si>
    <t>메건 헬러러 지음;이현 옮김</t>
  </si>
  <si>
    <t>흐름출판</t>
  </si>
  <si>
    <t>청 199.1-헬233ㅂ</t>
  </si>
  <si>
    <t>JU0000064458</t>
  </si>
  <si>
    <t>마흔을 위한 이기적인 용기 : 결핍을 성장으로 바꾸는 나만의 자기경영</t>
  </si>
  <si>
    <t>신다미 지음</t>
  </si>
  <si>
    <t>청 199.6-신221ㅁ</t>
  </si>
  <si>
    <t>JU0000064469</t>
  </si>
  <si>
    <t>한국인에게 종교는 어떤 의미를 지니는가 : 한국 종교 이해</t>
  </si>
  <si>
    <t>오지섭 지음</t>
  </si>
  <si>
    <t>바오:바오출판사</t>
  </si>
  <si>
    <t>청 201-오79ㅎ</t>
  </si>
  <si>
    <t>JU0000064568</t>
  </si>
  <si>
    <t>불교에 심취한 서양 작가들 : 셰익스피어부터 토니 모리슨까지</t>
  </si>
  <si>
    <t>딘 슬루이터 지음;양윤희 옮김</t>
  </si>
  <si>
    <t>운주사</t>
  </si>
  <si>
    <t>청 220.1-슬237ㅂ</t>
  </si>
  <si>
    <t>JU0000064466</t>
  </si>
  <si>
    <t>법정 스님이 사랑한 생활</t>
  </si>
  <si>
    <t>백형찬 지음</t>
  </si>
  <si>
    <t>파람북</t>
  </si>
  <si>
    <t>청 220.4-백94ㅂ</t>
  </si>
  <si>
    <t>JU0000064470</t>
  </si>
  <si>
    <t>나도 내 마음을 모를 때, 불교심리학 : 생각과 감정에 더 이상 속지 않는 보만 스님의 마음 사용법</t>
  </si>
  <si>
    <t>보만 지음</t>
  </si>
  <si>
    <t>불광출판사</t>
  </si>
  <si>
    <t>청 225.84-보31ㄴ</t>
  </si>
  <si>
    <t>JU0000064471</t>
  </si>
  <si>
    <t>패스파인더 : 길을 내는 사람 = Pathfinder</t>
  </si>
  <si>
    <t>김한호 지음</t>
  </si>
  <si>
    <t>하영인</t>
  </si>
  <si>
    <t>청 235.88-김91ㅍ</t>
  </si>
  <si>
    <t>JU0000064472</t>
  </si>
  <si>
    <t>프란치스코 교황의 행복론</t>
  </si>
  <si>
    <t>프란치스코 교황 지음;김의태 옮김</t>
  </si>
  <si>
    <t>가톨릭</t>
  </si>
  <si>
    <t>청 238.24-교95ㅍ</t>
  </si>
  <si>
    <t>JU0000064476</t>
  </si>
  <si>
    <t>이토록 사적인 경제학 : 당신이라는 자산을 지키는 자본주의 생존 교양 = My own private economics</t>
  </si>
  <si>
    <t>최재용 지음</t>
  </si>
  <si>
    <t>Snowfox P(스노우폭스북스P)</t>
  </si>
  <si>
    <t>청 320-최72ㅇ</t>
  </si>
  <si>
    <t>JU0000064475</t>
  </si>
  <si>
    <t>경제학자의 의사결정법 : 선택의 기로에서 읽는 행동경제학</t>
  </si>
  <si>
    <t>강민욱 지음</t>
  </si>
  <si>
    <t>오르트</t>
  </si>
  <si>
    <t>청 320.1-강39ㄱ</t>
  </si>
  <si>
    <t>JU0000064477</t>
  </si>
  <si>
    <t>핵심광물 공급망 전쟁 : 국가의 생존과 번영을 결정하는 미래 에너지 패권과 경제안보 = (The) critical minerals supply chain war</t>
  </si>
  <si>
    <t>박준혁 지음</t>
  </si>
  <si>
    <t>시크릿하우스</t>
  </si>
  <si>
    <t>청 321.344-박77ㅎ</t>
  </si>
  <si>
    <t>JU0000064485</t>
  </si>
  <si>
    <t>사람을 만나면, 세계가 보인다 : 국제개별협력 관점에서 세상 바라보기</t>
  </si>
  <si>
    <t>이성희 지음</t>
  </si>
  <si>
    <t>이담북스</t>
  </si>
  <si>
    <t>청 322.83-이53ㅅ</t>
  </si>
  <si>
    <t>JU0000064541</t>
  </si>
  <si>
    <t>밥은 하늘이요, 장사는 진심이라 : 미쉐린 스타부터 골목의 줄 서는 식당까지, 9인의 밥상 철학</t>
  </si>
  <si>
    <t>유지상,신상열,오현화,박경주 [공]지음</t>
  </si>
  <si>
    <t>ceomaker(씨이오메이커)</t>
  </si>
  <si>
    <t>청 325.211-유79ㅂ</t>
  </si>
  <si>
    <t>JU0000064479</t>
  </si>
  <si>
    <t>진짜 매출을 부르는 회계 감각 : 돈, 일, 시장의 흐름을 읽는 도구</t>
  </si>
  <si>
    <t>김성호,송승훈 [공]지음</t>
  </si>
  <si>
    <t>청 325.9-김53ㅈ</t>
  </si>
  <si>
    <t>JU0000064480</t>
  </si>
  <si>
    <t>(김 변호사의) 금융법 상식 : 우리가 꼭 알아야 할 금융과 법의 기본 원리</t>
  </si>
  <si>
    <t>김종운 지음</t>
  </si>
  <si>
    <t>청 327.023-김75ㄱ</t>
  </si>
  <si>
    <t>JU0000064481</t>
  </si>
  <si>
    <t>마흔부터는 연금 공부 : 평생을 설계하는 액티브 ETF 운용의 기술</t>
  </si>
  <si>
    <t>김호균,도현수 [공]지음</t>
  </si>
  <si>
    <t>한스미디어</t>
  </si>
  <si>
    <t>청 327.83-김95ㅁ</t>
  </si>
  <si>
    <t>JU0000064482</t>
  </si>
  <si>
    <t>반도체 슈퍼사이클에 올라타라 : AI 시대 최고의 장기 투자 전략</t>
  </si>
  <si>
    <t>권영화 지음</t>
  </si>
  <si>
    <t>Blackpen(블랙펜):Oh!kooB</t>
  </si>
  <si>
    <t>청 327.856-권64ㅂ</t>
  </si>
  <si>
    <t>JU0000064487</t>
  </si>
  <si>
    <t>낯선 사람과 부근을 만들기 : 그 시작에 대한 탐구</t>
  </si>
  <si>
    <t>샹바오 지음;박우 옮김</t>
  </si>
  <si>
    <t>청 331-샹41ㄴ</t>
  </si>
  <si>
    <t>JU0000064489</t>
  </si>
  <si>
    <t>앎과 삶 사이에서</t>
  </si>
  <si>
    <t>조형근 지음</t>
  </si>
  <si>
    <t>한겨레출판:한겨레엔</t>
  </si>
  <si>
    <t>청 331-조94ㅇ</t>
  </si>
  <si>
    <t>JU0000064488</t>
  </si>
  <si>
    <t>너무 희미한 존재들 : 언제 사라져도 이상하지 않은, 고립되고 지친 이 세대에 관하여</t>
  </si>
  <si>
    <t>김고은 지음</t>
  </si>
  <si>
    <t>청 331.234-김15ㄴ</t>
  </si>
  <si>
    <t>JU0000064478</t>
  </si>
  <si>
    <t>언보틀드 : 플라스틱 생수는 어떻게 우리의 건강과 생명, 인권과 미래를 빼앗는가</t>
  </si>
  <si>
    <t>대니얼 재피 지음;김승진 옮김</t>
  </si>
  <si>
    <t>아를</t>
  </si>
  <si>
    <t>청 331.4-재849ㅇ</t>
  </si>
  <si>
    <t>JU0000064437</t>
  </si>
  <si>
    <t>AI에게 나를 묻다 : 인공지능의 시대에 인간의 쓸모가 묻히지 않게 재정립해 보는 AI와 인간의 관계</t>
  </si>
  <si>
    <t>김가원,정민주 지음</t>
  </si>
  <si>
    <t>처음북스</t>
  </si>
  <si>
    <t>청 331.5412-김11ㅇ</t>
  </si>
  <si>
    <t>JU0000064484</t>
  </si>
  <si>
    <t>대체불가능 : 인공지능 시대, 기계가 넘볼 수 없는 독보적 인간이 되는 법</t>
  </si>
  <si>
    <t>파스칼 보넷 지음;김정민 옮김</t>
  </si>
  <si>
    <t>제이펍</t>
  </si>
  <si>
    <t>청 331.5412-보213ㄷ</t>
  </si>
  <si>
    <t>JU0000064440</t>
  </si>
  <si>
    <t>디지털 지도 전쟁 : 데이터 주권과 AI 시대, 대한민국이 세상을 보는 눈 = Digital map war</t>
  </si>
  <si>
    <t>김인현 지음</t>
  </si>
  <si>
    <t>Recommend(리코멘드)</t>
  </si>
  <si>
    <t>청 331.544-김69ㄷ</t>
  </si>
  <si>
    <t>JU0000064455</t>
  </si>
  <si>
    <t>보이지 않는 말이 관계를 완성한다</t>
  </si>
  <si>
    <t>이인지 지음</t>
  </si>
  <si>
    <t>나비의활주로</t>
  </si>
  <si>
    <t>청 331.62-이69ㅂ</t>
  </si>
  <si>
    <t>JU0000064486</t>
  </si>
  <si>
    <t>주의! 거짓이 포함되어 있을 수 있음 : 가짜 정보와 허위 선동에 넘어가지 않는 팩트 체크의 기술</t>
  </si>
  <si>
    <t>알렉스 에드먼스 지음;황가한 옮김</t>
  </si>
  <si>
    <t>청 331.65-에228ㅈ</t>
  </si>
  <si>
    <t>JU0000064444</t>
  </si>
  <si>
    <t>차별하는 데이터 : 상관관계, 이웃, 새로운 인식의 정치</t>
  </si>
  <si>
    <t>웬디 희경 전 지음;김지훈 옮김</t>
  </si>
  <si>
    <t>Workroom(워크룸프레스)</t>
  </si>
  <si>
    <t>청 331.65-전683ㅊ</t>
  </si>
  <si>
    <t>JU0000064490</t>
  </si>
  <si>
    <t>우리는 어떻게 지구를 먹어치우는가 : 초가공식품과 식품산업이 만들어낸 게걸스러운 인류의 탄생</t>
  </si>
  <si>
    <t>헨리 딤블비,제미마 루이스 [공]지음;김선영 옮김</t>
  </si>
  <si>
    <t>어크로스출판그룹</t>
  </si>
  <si>
    <t>청 335.7-딤48ㅇ</t>
  </si>
  <si>
    <t>JU0000064492</t>
  </si>
  <si>
    <t>저우언라이 : 중국 최고 권력의 그림자</t>
  </si>
  <si>
    <t>천젠 지음;이성현 옮김</t>
  </si>
  <si>
    <t>arte(북이십일 아르테)</t>
  </si>
  <si>
    <t>청 340.99-천73ㅈ</t>
  </si>
  <si>
    <t>JU0000064491</t>
  </si>
  <si>
    <t>야만 시대의 귀환 : 팍스 아메리카나의 몰락과 무한 각축의 시작</t>
  </si>
  <si>
    <t>박노자 지음</t>
  </si>
  <si>
    <t>청 349-박215ㅇ</t>
  </si>
  <si>
    <t>JU0000064493</t>
  </si>
  <si>
    <t>슬기로운 동맹생활 : 흔들리는 한미동맹과 한국의 생존 전략</t>
  </si>
  <si>
    <t>김준형 지음</t>
  </si>
  <si>
    <t>청 349.11042-김77ㅅ</t>
  </si>
  <si>
    <t>JU0000064494</t>
  </si>
  <si>
    <t>국가가 작동하는 순간 : 어떻게 위기를 관리하는가</t>
  </si>
  <si>
    <t>강건작 지음</t>
  </si>
  <si>
    <t>클라우드나인</t>
  </si>
  <si>
    <t>청 350.83-강13ㄱ</t>
  </si>
  <si>
    <t>JU0000064495</t>
  </si>
  <si>
    <t>조용한 붕괴 : 교실의 다수를 차지하는 정상군이 보내는 절박한 신호</t>
  </si>
  <si>
    <t>신선호 지음</t>
  </si>
  <si>
    <t>H(휴머니스트출판그룹)</t>
  </si>
  <si>
    <t>청 370.11-신53ㅈ</t>
  </si>
  <si>
    <t>JU0000064497</t>
  </si>
  <si>
    <t>부드러우면서 단호한 학급 경영의 기술 : 교사가 소진되지 않는 교실 만들기</t>
  </si>
  <si>
    <t>김성효 지음</t>
  </si>
  <si>
    <t>빅피시</t>
  </si>
  <si>
    <t>청 372.2-김53ㅂ</t>
  </si>
  <si>
    <t>JU0000064496</t>
  </si>
  <si>
    <t>CREDECA 역량 교육 : 수능의 종식과 AI 미래 교육의 시작</t>
  </si>
  <si>
    <t>황욱 지음</t>
  </si>
  <si>
    <t>북스토리</t>
  </si>
  <si>
    <t>청 373-황67ㅋ</t>
  </si>
  <si>
    <t>JU0000064498</t>
  </si>
  <si>
    <t>사진으로 가꾸는 행복한 교실 : 아이들과 함께 기록하고 소통하는 사진 활용 학급 운영</t>
  </si>
  <si>
    <t>정혜란 글·사진</t>
  </si>
  <si>
    <t>지식프레임</t>
  </si>
  <si>
    <t>청 373.304-정94ㅅ</t>
  </si>
  <si>
    <t>JU0000064499</t>
  </si>
  <si>
    <t>의대생의 하루는 달랐다 : 최상위권 의대생들의 수험 생활 해부</t>
  </si>
  <si>
    <t>전국 의대생 13인 지음</t>
  </si>
  <si>
    <t>현익출판</t>
  </si>
  <si>
    <t>청 373.4-전17ㅇ</t>
  </si>
  <si>
    <t>JU0000064500</t>
  </si>
  <si>
    <t>최상위권의 생기부 : 최고의 입시컨설턴트가 엄선하고 분석한 최상위 대학 합격자의 생기부 23</t>
  </si>
  <si>
    <t>정성민,김혜린,임혁기 [공]지음</t>
  </si>
  <si>
    <t>청 377.37-정53ㅊ</t>
  </si>
  <si>
    <t>JU0000064502</t>
  </si>
  <si>
    <t>모든 교실은 신경다양성 교실이다 : 같은 교실, 다르게 배우는 아이들 : 이제 교실을 넘어 학교로</t>
  </si>
  <si>
    <t>김명희 지음</t>
  </si>
  <si>
    <t>새로온봄</t>
  </si>
  <si>
    <t>청 379-김34ㅁ</t>
  </si>
  <si>
    <t>JU0000064501</t>
  </si>
  <si>
    <t>우린 좀 특별한 통신을 했답니다 : 사계절 리듬으로 담아낸, 발달장애 특수학교 교실의 주제중심 교육활동</t>
  </si>
  <si>
    <t>심승현 지음</t>
  </si>
  <si>
    <t>차름</t>
  </si>
  <si>
    <t>청 379.17-심58ㅇ</t>
  </si>
  <si>
    <t>JU0000064523</t>
  </si>
  <si>
    <t>허균의 맛 : 도문대작, 조선 미식선비의 음식 노트</t>
  </si>
  <si>
    <t>김풍기 지음</t>
  </si>
  <si>
    <t>청 381.75-김847ㅎ</t>
  </si>
  <si>
    <t>JU0000064546</t>
  </si>
  <si>
    <t>공부보다 먼저, 부모가 가르쳐야 할 것</t>
  </si>
  <si>
    <t>이상덕 지음</t>
  </si>
  <si>
    <t>청 385.1-이51ㄱ</t>
  </si>
  <si>
    <t>JU0000064504</t>
  </si>
  <si>
    <t>알고리즘 전쟁 : AI가 바꾸는 미래 전쟁의 판도</t>
  </si>
  <si>
    <t>조자 갈도리시,샘J. 탕그레디 [공]지음;김성훈 옮김</t>
  </si>
  <si>
    <t>박영사</t>
  </si>
  <si>
    <t>청 392.13-갈225ㅇ</t>
  </si>
  <si>
    <t>JU0000064503</t>
  </si>
  <si>
    <t>인간 없는 전쟁 : 두려움도 분노도 없는 AI 전쟁 기계의 등장</t>
  </si>
  <si>
    <t>최재운 지음</t>
  </si>
  <si>
    <t>북트리거:지학사</t>
  </si>
  <si>
    <t>청 392.17-최72ㅇ</t>
  </si>
  <si>
    <t>JU0000064461</t>
  </si>
  <si>
    <t>(새로운) 실용주의 과학철학 : 현실적인 사람들을 위한 실재론</t>
  </si>
  <si>
    <t>장하석 지음;전대호 옮김</t>
  </si>
  <si>
    <t>청 401-장91ㅅ</t>
  </si>
  <si>
    <t>JU0000064508</t>
  </si>
  <si>
    <t>(가장 쉬운) 수학 도형</t>
  </si>
  <si>
    <t>김용희 지음</t>
  </si>
  <si>
    <t>지브레인</t>
  </si>
  <si>
    <t>청 410-김66ㅅ</t>
  </si>
  <si>
    <t>JU0000064509</t>
  </si>
  <si>
    <t>AI가 쉬워지는 최소한의 수학 : 인공지능 문해력을 키우는 수학적 사고법의 힘</t>
  </si>
  <si>
    <t>이동준 지음</t>
  </si>
  <si>
    <t>지상의책</t>
  </si>
  <si>
    <t>청 410-이225ㅇ</t>
  </si>
  <si>
    <t>JU0000064507</t>
  </si>
  <si>
    <t>수학을 만든 사람들 : 아르키메데스부터 괴델까지, 수학자 50인에게서 배우는 수학의 역사와 원리</t>
  </si>
  <si>
    <t>알프레드 S. 포사멘티어,크리스티안 스프라이처 [공]지음;강영옥 옮김</t>
  </si>
  <si>
    <t>동아엠앤비</t>
  </si>
  <si>
    <t>청 410.99-포51ㅅ</t>
  </si>
  <si>
    <t>JU0000064510</t>
  </si>
  <si>
    <t>AI의 비밀코드, 통계 : 청소년을 위한 통계 이야기</t>
  </si>
  <si>
    <t>김영진 글;정승원 그림</t>
  </si>
  <si>
    <t>꿈꾸다</t>
  </si>
  <si>
    <t>청 413-김64ㅇ</t>
  </si>
  <si>
    <t>JU0000064511</t>
  </si>
  <si>
    <t>(생각하는 청소년을 위한) 화학의 역사 : 연금술에서 원자까지, 물질의 혁명</t>
  </si>
  <si>
    <t>정완상 지음</t>
  </si>
  <si>
    <t>성림원북스</t>
  </si>
  <si>
    <t>청 430.9-정66ㅎ</t>
  </si>
  <si>
    <t>JU0000064513</t>
  </si>
  <si>
    <t>천문학자의 쓸모없음에 관하여 : 우주먼지 지웅배 우주 에세이</t>
  </si>
  <si>
    <t>지웅배 지음</t>
  </si>
  <si>
    <t>쌤앤파커스</t>
  </si>
  <si>
    <t>청 440.4-지67ㅊ</t>
  </si>
  <si>
    <t>JU0000064512</t>
  </si>
  <si>
    <t>(관측과 기록으로 이어온) 우리 천문학 : 천문학자는 왜 옛 하늘을 살피는가</t>
  </si>
  <si>
    <t>전준혁 지음</t>
  </si>
  <si>
    <t>플루토</t>
  </si>
  <si>
    <t>청 440.9-전77ㅇ</t>
  </si>
  <si>
    <t>JU0000064514</t>
  </si>
  <si>
    <t>우주를 깨우다 : 제임스 웹 우주망원경은 어떻게 창조의 순간을 보았나</t>
  </si>
  <si>
    <t>리처드 파넥 지음;강성주 옮김</t>
  </si>
  <si>
    <t>Water bear press(워터베어프레스)</t>
  </si>
  <si>
    <t>청 443.1-파213ㅇ</t>
  </si>
  <si>
    <t>JU0000064515</t>
  </si>
  <si>
    <t>우주는 어디에서 왔을까 : 양자물리학과 천문학으로 읽는 우주 탄생</t>
  </si>
  <si>
    <t>크리스 페리,게라인트 F. 루이스 지음;김주희 옮김</t>
  </si>
  <si>
    <t>Sigongsa</t>
  </si>
  <si>
    <t>청 443.1-페239ㅇ</t>
  </si>
  <si>
    <t>JU0000064516</t>
  </si>
  <si>
    <t>재난 영화 속 기후환경 빼먹기</t>
  </si>
  <si>
    <t>루카 지음</t>
  </si>
  <si>
    <t>글씨앗</t>
  </si>
  <si>
    <t>청 453-루821ㅈ</t>
  </si>
  <si>
    <t>JU0000064518</t>
  </si>
  <si>
    <t>완벽하지 않은 것이 살아남는다 : 대전환의 시대를 건너는 진화론적 생존 법칙</t>
  </si>
  <si>
    <t>대니얼 R. 브룩스,살바토레 J. 에이고스타 [공]지음;장혜인 옮김</t>
  </si>
  <si>
    <t>더퀘스트:길벗</t>
  </si>
  <si>
    <t>청 476.01-브237ㅇ</t>
  </si>
  <si>
    <t>JU0000064519</t>
  </si>
  <si>
    <t>뿌리 왕국 : 식물은 어떻게 문명과 권력을 설계했는가</t>
  </si>
  <si>
    <t>데이비드 스펜서 지음;배명자 옮김</t>
  </si>
  <si>
    <t>청 481.1-스843ㅃ</t>
  </si>
  <si>
    <t>JU0000064521</t>
  </si>
  <si>
    <t>동물 사회의 전쟁 : 동물은 어떻게 경쟁하고 협력하는가</t>
  </si>
  <si>
    <t>로이크 볼라슈 지음;윤여연 옮김</t>
  </si>
  <si>
    <t>청 491.5-볼231ㄷ</t>
  </si>
  <si>
    <t>JU0000064517</t>
  </si>
  <si>
    <t>아더 마인즈 : 문어, 바다, 그리고 의식의 기원</t>
  </si>
  <si>
    <t>피터 고프리스미스 지음;김수빈 옮김</t>
  </si>
  <si>
    <t>청 494.7-고848ㅇ</t>
  </si>
  <si>
    <t>JU0000064462</t>
  </si>
  <si>
    <t>감정의 기원 : 우리의 뇌는 어떻게 감정을 만들어내는가</t>
  </si>
  <si>
    <t>칼 다이서로스 지음;최가영 옮김</t>
  </si>
  <si>
    <t>북라이프</t>
  </si>
  <si>
    <t>청 511.1813-다69ㄱ</t>
  </si>
  <si>
    <t>JU0000064522</t>
  </si>
  <si>
    <t>일곱 괴물이 사는 마음 : 과학으로 헤쳐 나가는 죄악의 세계</t>
  </si>
  <si>
    <t>가이 레슈차이너 지음;이한음 옮김</t>
  </si>
  <si>
    <t>청 511.1813-레57ㅇ</t>
  </si>
  <si>
    <t>JU0000064525</t>
  </si>
  <si>
    <t>두뇌 인류 : 인간을 재정의한 뇌과학의 모든 혁신</t>
  </si>
  <si>
    <t>이상건 지음</t>
  </si>
  <si>
    <t>청 511.1813-이51ㄷ</t>
  </si>
  <si>
    <t>JU0000064526</t>
  </si>
  <si>
    <t>당뇨의 종말 : 평생 친구처럼 지내라는 당뇨의 거짓말</t>
  </si>
  <si>
    <t>조엘 펄먼 지음;강신원 옮김</t>
  </si>
  <si>
    <t>사이몬북스</t>
  </si>
  <si>
    <t>청 513.46-펄33ㄷ</t>
  </si>
  <si>
    <t>JU0000064527</t>
  </si>
  <si>
    <t>(온 가족이 함께 알아야 할)고령자 응급대처법 : 뇌졸증, 심혈관 질환부터 낙상, 감염까지</t>
  </si>
  <si>
    <t>김준성 지음</t>
  </si>
  <si>
    <t>청 516.98-김77ㄱ</t>
  </si>
  <si>
    <t>JU0000064528</t>
  </si>
  <si>
    <t>미국의 우생학 : 혐오와 차별은 어떻게 과학이 되었나</t>
  </si>
  <si>
    <t>N. 오르도버 지음;김현지 옮김</t>
  </si>
  <si>
    <t>청 517.24-오238ㅁ</t>
  </si>
  <si>
    <t>JU0000064530</t>
  </si>
  <si>
    <t>체온회복력 : 아파서 시작한 일, 몸을 살리는 회복의 비밀</t>
  </si>
  <si>
    <t>박희연 지음</t>
  </si>
  <si>
    <t>바이북스</t>
  </si>
  <si>
    <t>청 517.3-박98ㅊ</t>
  </si>
  <si>
    <t>JU0000064529</t>
  </si>
  <si>
    <t>(여성의 몸에 대한) 의학의 배신 : 의학은 여성의 몸과 고통을 어떻게 오진해 왔는가</t>
  </si>
  <si>
    <t>엘리자베스 코멘 지음;김희정,이지은 [공]옮김</t>
  </si>
  <si>
    <t>생각의힘</t>
  </si>
  <si>
    <t>청 517.36-코33ㅇ</t>
  </si>
  <si>
    <t>JU0000064531</t>
  </si>
  <si>
    <t>완벽한 때는 오지 않는다 : 어느 독성학자의 실험실 바깥 이야기</t>
  </si>
  <si>
    <t>최진희 지음</t>
  </si>
  <si>
    <t>청과수풀</t>
  </si>
  <si>
    <t>청 518.9-최79ㅇ</t>
  </si>
  <si>
    <t>JU0000064532</t>
  </si>
  <si>
    <t>살려면 이 책을 보라</t>
  </si>
  <si>
    <t>공인구 지음</t>
  </si>
  <si>
    <t>느티나무가있는풍경</t>
  </si>
  <si>
    <t>청 519-공69ㅅ</t>
  </si>
  <si>
    <t>JU0000064524</t>
  </si>
  <si>
    <t>우주 농업 : 수직 농장부터 인공 생태계, 테라포밍까지, 우주 개발 시대를 여는 제2차 농업혁명</t>
  </si>
  <si>
    <t>정대호,손정익 지음</t>
  </si>
  <si>
    <t>동아시아</t>
  </si>
  <si>
    <t>청 520.7-정222ㅇ</t>
  </si>
  <si>
    <t>JU0000064533</t>
  </si>
  <si>
    <t>(자연 치유력을 높여주는) 토종씨앗 토종음식</t>
  </si>
  <si>
    <t>변현단 지음</t>
  </si>
  <si>
    <t>청 523.1-변94ㅌ</t>
  </si>
  <si>
    <t>JU0000064534</t>
  </si>
  <si>
    <t>관엽식물, 더 이상 시들지 않아! : 프로처럼 관엽식물을 키우는 이론과 아이디어</t>
  </si>
  <si>
    <t>다니오쿠 토시오 지음;박유미 옮김</t>
  </si>
  <si>
    <t>청 525.78-다219ㄱ</t>
  </si>
  <si>
    <t>JU0000064535</t>
  </si>
  <si>
    <t>가든 타임 : 단단한 삶을 위한 시간 = Garden time</t>
  </si>
  <si>
    <t>이소원 지음</t>
  </si>
  <si>
    <t>청 525.92-이55ㄱ</t>
  </si>
  <si>
    <t>JU0000064549</t>
  </si>
  <si>
    <t>산토끼 키우기</t>
  </si>
  <si>
    <t>클로이 달튼 지음;이진 옮김</t>
  </si>
  <si>
    <t>Barambooks(바람북스)</t>
  </si>
  <si>
    <t>청 527.49-달838ㅅ</t>
  </si>
  <si>
    <t>JU0000064536</t>
  </si>
  <si>
    <t>양봉 교본 : 기초에서 실전까지</t>
  </si>
  <si>
    <t>윤관식 저</t>
  </si>
  <si>
    <t>가나출판사</t>
  </si>
  <si>
    <t>청 527.7-윤16ㅇ</t>
  </si>
  <si>
    <t>JU0000064537</t>
  </si>
  <si>
    <t>전국 목욕탕 탐방 : 팔도의 58탕을 담은 국내 유일 목욕탕 도감</t>
  </si>
  <si>
    <t>김성진 지음</t>
  </si>
  <si>
    <t>베르단디</t>
  </si>
  <si>
    <t>청 549.811-김53ㅈ</t>
  </si>
  <si>
    <t>JU0000064538</t>
  </si>
  <si>
    <t>술 이름은 코리안 민트 : 카카오 전 대표의 열렬한 양조 탐험기</t>
  </si>
  <si>
    <t>홍은택 지음;수소 그림</t>
  </si>
  <si>
    <t>b.read(브.레드)</t>
  </si>
  <si>
    <t>청 573.41-홍68ㅅ</t>
  </si>
  <si>
    <t>JU0000064505</t>
  </si>
  <si>
    <t>위스키 한 잔 인문학 한 장 : 시간을 마시는 위스키 탐험서 = Whisk＆humanities</t>
  </si>
  <si>
    <t>김진국 지음</t>
  </si>
  <si>
    <t>청 573.53-김79ㅇ</t>
  </si>
  <si>
    <t>JU0000064539</t>
  </si>
  <si>
    <t>향수 수집가의 향조 노트 : 향 계열로 이해하는 110가지 향조</t>
  </si>
  <si>
    <t>ISP 지음</t>
  </si>
  <si>
    <t>piper press(파이퍼 프레스)</t>
  </si>
  <si>
    <t>청 579.54-아69ㅎ</t>
  </si>
  <si>
    <t>JU0000064669</t>
  </si>
  <si>
    <t>내 몸과 지구를 지키는 화장품 사용 설명서</t>
  </si>
  <si>
    <t>배나린,배성호 [공]글</t>
  </si>
  <si>
    <t>청 579.55-배211ㄴ</t>
  </si>
  <si>
    <t>JU0000064540</t>
  </si>
  <si>
    <t>퍼스널 컬러 : 색을 넘어 나를 말하다 = Personal color</t>
  </si>
  <si>
    <t>김민경,정은영,안은주 [공]지음</t>
  </si>
  <si>
    <t>형설출판사</t>
  </si>
  <si>
    <t>청 593-김39ㅍ</t>
  </si>
  <si>
    <t>JU0000064548</t>
  </si>
  <si>
    <t>국수의 맛 : 피아노 조율사의 우리 국수 탐방기</t>
  </si>
  <si>
    <t>조영권 지음;이윤희 그림</t>
  </si>
  <si>
    <t>린틴틴</t>
  </si>
  <si>
    <t>청 594.019-조64ㄱ</t>
  </si>
  <si>
    <t>JU0000064542</t>
  </si>
  <si>
    <t>엄마의 마음 연습 : 불안을 아이에게 넘기지 않는</t>
  </si>
  <si>
    <t>청 598.1-김53ㅇ</t>
  </si>
  <si>
    <t>JU0000064543</t>
  </si>
  <si>
    <t>부모가 처음인 당신에게 : 아이를 키우면서 마주하는 마음에 관하여</t>
  </si>
  <si>
    <t>김영한 지음</t>
  </si>
  <si>
    <t>시월</t>
  </si>
  <si>
    <t>청 598.1-김64ㅂ</t>
  </si>
  <si>
    <t>JU0000064545</t>
  </si>
  <si>
    <t>까다롭고 예민한 우리 아이, 왜 이렇게 힘들까요 : 까다로운 기질, 하이니즈 베이비 맞춤 육아법</t>
  </si>
  <si>
    <t>송희재 지음</t>
  </si>
  <si>
    <t>북드림</t>
  </si>
  <si>
    <t>청 598.1-송98ㄲ</t>
  </si>
  <si>
    <t>JU0000064544</t>
  </si>
  <si>
    <t>이토록 찬란한 육아</t>
  </si>
  <si>
    <t>빌드업 육아클럽 지음</t>
  </si>
  <si>
    <t>안전가옥</t>
  </si>
  <si>
    <t>청 598.1-육61ㅇ</t>
  </si>
  <si>
    <t>JU0000064547</t>
  </si>
  <si>
    <t>최소한의 훈육 : 상처 주지 않고 따뜻하게, 흔들리지 않고 단단하게</t>
  </si>
  <si>
    <t>이임숙 지음</t>
  </si>
  <si>
    <t>청 598.1-이69ㅊ</t>
  </si>
  <si>
    <t>JU0000064551</t>
  </si>
  <si>
    <t>쉬엄쉬엄 미술산책. 1, 역사에 무늬를 입히다</t>
  </si>
  <si>
    <t>고지수 지음</t>
  </si>
  <si>
    <t>휴앤스토리</t>
  </si>
  <si>
    <t>청 604-고79ㅅ-1</t>
  </si>
  <si>
    <t>JU0000064552</t>
  </si>
  <si>
    <t>쉬엄쉬엄 미술산책. 2, 미술의 부활과 끝없는 탐색</t>
  </si>
  <si>
    <t>청 604-고79ㅅ-2</t>
  </si>
  <si>
    <t>JU0000064553</t>
  </si>
  <si>
    <t>주얼리 백문 백답 : 주얼리에 대한 모든 궁금증의 명쾌한 해답</t>
  </si>
  <si>
    <t>강민정,김성기,심관선,유니 킴 [공]지음</t>
  </si>
  <si>
    <t>미디어퍼페추얼</t>
  </si>
  <si>
    <t>청 633-강39ㅈ</t>
  </si>
  <si>
    <t>JU0000064483</t>
  </si>
  <si>
    <t>덕수궁 회화나무 프로젝트</t>
  </si>
  <si>
    <t>이명호,이은주,정혜진,공우석 [공]지음</t>
  </si>
  <si>
    <t>청 650.4-이34ㄷ</t>
  </si>
  <si>
    <t>JU0000064554</t>
  </si>
  <si>
    <t>자연스러운 공간 드로잉 : 입체적인 공간을 위한 투시 원근법 레슨</t>
  </si>
  <si>
    <t>수지(허수정) 지음</t>
  </si>
  <si>
    <t>동양북스</t>
  </si>
  <si>
    <t>청 656.21-수79ㅈ</t>
  </si>
  <si>
    <t>JU0000064555</t>
  </si>
  <si>
    <t>세상에 스며든 클래식 : 인문학으로 읽는 클래식 음악 이야기</t>
  </si>
  <si>
    <t>이주용 지음</t>
  </si>
  <si>
    <t>저녁달</t>
  </si>
  <si>
    <t>청 670.15-이77ㅅ</t>
  </si>
  <si>
    <t>JU0000064559</t>
  </si>
  <si>
    <t>콘서트홀×오케스트라 : 세계적인 음향설계사가 들려주는 이상적인 소리의 비밀</t>
  </si>
  <si>
    <t>도요타 야스히사,하야시다 나오키,우시오 히로에 지음;이정미 옮김</t>
  </si>
  <si>
    <t>에포크</t>
  </si>
  <si>
    <t>청 670.4-도66ㅋ</t>
  </si>
  <si>
    <t>JU0000064556</t>
  </si>
  <si>
    <t>블루의 세 가지 빛깔 : 마일스 데이비스, 존 콜트레인, 빌 에번스 그리고 잃어버린 쿨의 제국</t>
  </si>
  <si>
    <t>제임스 캐플런 지음;김재성 옮김</t>
  </si>
  <si>
    <t>청 671.57-캐848ㅂ</t>
  </si>
  <si>
    <t>JU0000064557</t>
  </si>
  <si>
    <t>아는 음악 몰랐던 영화</t>
  </si>
  <si>
    <t>김상혜.정현혜 [공]지음</t>
  </si>
  <si>
    <t>청 674.8-김51ㅇ</t>
  </si>
  <si>
    <t>JU0000064558</t>
  </si>
  <si>
    <t>드럼 배우기</t>
  </si>
  <si>
    <t>가득뮤직출판사 편집부 지음</t>
  </si>
  <si>
    <t>가득뮤직출판사</t>
  </si>
  <si>
    <t>청 676.92-가228ㄷ</t>
  </si>
  <si>
    <t>JU0000064560</t>
  </si>
  <si>
    <t>오늘도 K-dance 로그인 중입니다 : 전통과 감성의 리듬을 잇다</t>
  </si>
  <si>
    <t>이용희 지음</t>
  </si>
  <si>
    <t>나비꿈</t>
  </si>
  <si>
    <t>청 685.1-이66ㅇ</t>
  </si>
  <si>
    <t>JU0000064562</t>
  </si>
  <si>
    <t>켈리 라이카트 : 어떤 여자와 어떤 영화들</t>
  </si>
  <si>
    <t>김연우 글;강탄우 엮음</t>
  </si>
  <si>
    <t>코프키노</t>
  </si>
  <si>
    <t>청 688.028-김64ㅋ</t>
  </si>
  <si>
    <t>JU0000064561</t>
  </si>
  <si>
    <t>영화, 세상을 비추다</t>
  </si>
  <si>
    <t>송인환 지음</t>
  </si>
  <si>
    <t>북트리</t>
  </si>
  <si>
    <t>청 688.04-송69ㅇ</t>
  </si>
  <si>
    <t>JU0000064563</t>
  </si>
  <si>
    <t>(외국인을 위한) 한국어 신문 = Korean newspaper for Korean learners</t>
  </si>
  <si>
    <t>신효원 지음</t>
  </si>
  <si>
    <t>한국어books</t>
  </si>
  <si>
    <t>청 717.6-신96ㅎ</t>
  </si>
  <si>
    <t>JU0000064564</t>
  </si>
  <si>
    <t>(열공) 일본어 첫걸음 : 혼자서 쉽게 배우는 발음 + 회화 + 문법 + 문화</t>
  </si>
  <si>
    <t>김인숙 지음</t>
  </si>
  <si>
    <t>동인랑</t>
  </si>
  <si>
    <t>청 737-김69ㅇ</t>
  </si>
  <si>
    <t>JU0000064565</t>
  </si>
  <si>
    <t>영어 어감 사전 : 속뜻만 알면 쏙 들어오는 영단어 뉘앙스</t>
  </si>
  <si>
    <t>조이스 박 지음</t>
  </si>
  <si>
    <t>청 744-박163ㅇ</t>
  </si>
  <si>
    <t>JU0000064566</t>
  </si>
  <si>
    <t>여성 김대리의 영어 일기</t>
  </si>
  <si>
    <t>장승진,프랙티쿠스 연구팀 [공]지음;최정을 그림</t>
  </si>
  <si>
    <t>프랙티쿠스</t>
  </si>
  <si>
    <t>청 746-장58ㅇ</t>
  </si>
  <si>
    <t>JU0000064506</t>
  </si>
  <si>
    <t>수업을 품은 책 책을 품은 수업 : 2026 대구광역시교육청 책쓰기 프로젝트</t>
  </si>
  <si>
    <t>김문화,김애자, 박현주 [공]지음</t>
  </si>
  <si>
    <t>여행자의책</t>
  </si>
  <si>
    <t>청 802-김37ㅅ</t>
  </si>
  <si>
    <t>JU0000064571</t>
  </si>
  <si>
    <t>글쓰기의 기초 = The basics of writing</t>
  </si>
  <si>
    <t>김민환,서경희,송주현 [공]지음</t>
  </si>
  <si>
    <t>인문과교양</t>
  </si>
  <si>
    <t>청 802-김39ㄱ</t>
  </si>
  <si>
    <t>JU0000064572</t>
  </si>
  <si>
    <t>AI와 함께 쓰는 자전적 에세이 : 실전 가이드</t>
  </si>
  <si>
    <t>Kay 지음</t>
  </si>
  <si>
    <t>미문사</t>
  </si>
  <si>
    <t>청 802.4-케69ㅇ</t>
  </si>
  <si>
    <t>JU0000064570</t>
  </si>
  <si>
    <t>내일의 말씨 : 잘되는 사람들의 은밀한 말주변</t>
  </si>
  <si>
    <t>김보은 지음</t>
  </si>
  <si>
    <t>구민사</t>
  </si>
  <si>
    <t>청 802.56-김45ㄴ</t>
  </si>
  <si>
    <t>JU0000064569</t>
  </si>
  <si>
    <t>말의 부자 : 내가 가진 말이 곧 나의 자산이 된다 = The wealth of words</t>
  </si>
  <si>
    <t>김도연 지음</t>
  </si>
  <si>
    <t>언더라인</t>
  </si>
  <si>
    <t>청 802.56-김225ㅁ</t>
  </si>
  <si>
    <t>JU0000064573</t>
  </si>
  <si>
    <t>괴물 요리사</t>
  </si>
  <si>
    <t>김범석,김선민,사마란,위래 [공]지음</t>
  </si>
  <si>
    <t>네오픽션</t>
  </si>
  <si>
    <t>청 813.7-김43ㄱ</t>
  </si>
  <si>
    <t>JU0000064575</t>
  </si>
  <si>
    <t>당신이 준 것 : 문지혁 짧은 소설</t>
  </si>
  <si>
    <t>문지혁 지음;박선엽 그림</t>
  </si>
  <si>
    <t>청 813.7-문79ㄷ</t>
  </si>
  <si>
    <t>JU0000064576</t>
  </si>
  <si>
    <t>도태인간 : 엄마의 죽음보다 컵라면이 중요했다</t>
  </si>
  <si>
    <t>박승빈 지음</t>
  </si>
  <si>
    <t>청 813.7-박58ㄷ</t>
  </si>
  <si>
    <t>JU0000064577</t>
  </si>
  <si>
    <t>안녕, 용광로 : 성준 장편소설</t>
  </si>
  <si>
    <t>성준 지음</t>
  </si>
  <si>
    <t>스피리투스</t>
  </si>
  <si>
    <t>청 813.7-성77ㅇ</t>
  </si>
  <si>
    <t>JU0000064578</t>
  </si>
  <si>
    <t>죽지 마, 소슬지</t>
  </si>
  <si>
    <t>원도 지음</t>
  </si>
  <si>
    <t>한끼</t>
  </si>
  <si>
    <t>청 813.7-원225ㅈ</t>
  </si>
  <si>
    <t>JU0000064579</t>
  </si>
  <si>
    <t>만금빌라 : 이강원 장편소설</t>
  </si>
  <si>
    <t>이강원 지음</t>
  </si>
  <si>
    <t>다산책방:다산북스</t>
  </si>
  <si>
    <t>청 813.7-이11ㅁ</t>
  </si>
  <si>
    <t>JU0000064580</t>
  </si>
  <si>
    <t>잃어버린 건 없는지 잊은 건 아닌지</t>
  </si>
  <si>
    <t>이꽃님 지음</t>
  </si>
  <si>
    <t>이끌</t>
  </si>
  <si>
    <t>청 813.7-이15ㅇ</t>
  </si>
  <si>
    <t>JU0000064581</t>
  </si>
  <si>
    <t>금환 : 임성민 장편소설</t>
  </si>
  <si>
    <t>임성민 지음</t>
  </si>
  <si>
    <t>인디펍</t>
  </si>
  <si>
    <t>청 813.7-임53ㄱ</t>
  </si>
  <si>
    <t>JU0000064574</t>
  </si>
  <si>
    <t>죽은 집에 관한 기록 : 전건우 소설</t>
  </si>
  <si>
    <t>전건우 지음</t>
  </si>
  <si>
    <t>한끼:오팬하우스</t>
  </si>
  <si>
    <t>청 813.7-전13ㅈ</t>
  </si>
  <si>
    <t>JU0000064582</t>
  </si>
  <si>
    <t>에스에프 코믹스</t>
  </si>
  <si>
    <t>프리키 지음</t>
  </si>
  <si>
    <t>Forest Whale(포레스트웨일)</t>
  </si>
  <si>
    <t>청 813.7-프239ㅇ</t>
  </si>
  <si>
    <t>JU0000064583</t>
  </si>
  <si>
    <t>청춘의 소멸 : 한동일 소설</t>
  </si>
  <si>
    <t>한동일 지음</t>
  </si>
  <si>
    <t>그린스트로우:오케이프레스</t>
  </si>
  <si>
    <t>청 813.7-한225ㅊ</t>
  </si>
  <si>
    <t>JU0000064585</t>
  </si>
  <si>
    <t>마음의 장소</t>
  </si>
  <si>
    <t>나희덕 글·사진</t>
  </si>
  <si>
    <t>달</t>
  </si>
  <si>
    <t>청 814.7-나98ㅁ</t>
  </si>
  <si>
    <t>JU0000064609</t>
  </si>
  <si>
    <t>글을 쓰면서 생각한 것들</t>
  </si>
  <si>
    <t>임경선 지음</t>
  </si>
  <si>
    <t>토스트</t>
  </si>
  <si>
    <t>청 814.7-임14ㄱ</t>
  </si>
  <si>
    <t>JU0000064584</t>
  </si>
  <si>
    <t>이만큼 했으면 괜찮은 부모 아닙니까 : 엄마로 살아낸 시간 끝에서 전하는 회복의 기록</t>
  </si>
  <si>
    <t>김미영 지음</t>
  </si>
  <si>
    <t>청 818-김39ㅇ</t>
  </si>
  <si>
    <t>JU0000064586</t>
  </si>
  <si>
    <t>네 눈엔 온 세상이 나다 : 반려견 맥주와 홍춘이와 함께하는 꼬순내 나는 날들</t>
  </si>
  <si>
    <t>김랭이 글·그림</t>
  </si>
  <si>
    <t>테라코타</t>
  </si>
  <si>
    <t>청 818-김232ㄴ</t>
  </si>
  <si>
    <t>JU0000064587</t>
  </si>
  <si>
    <t>컵라면 삼각김밥</t>
  </si>
  <si>
    <t>백정미 지음</t>
  </si>
  <si>
    <t>청 818-백73ㅋ</t>
  </si>
  <si>
    <t>JU0000064588</t>
  </si>
  <si>
    <t>길 위에서 길을 묻다 : 삶, 그 신비한 여정이 답하는 인생의 지혜</t>
  </si>
  <si>
    <t>송영국 지음</t>
  </si>
  <si>
    <t>페스트북</t>
  </si>
  <si>
    <t>청 818-송64ㄱ</t>
  </si>
  <si>
    <t>JU0000064621</t>
  </si>
  <si>
    <t>오늘도 여행 퀘스트를 진행 중입니다!</t>
  </si>
  <si>
    <t>신현애 지음</t>
  </si>
  <si>
    <t>미다스북스(리틀미다스)</t>
  </si>
  <si>
    <t>청 818-신94ㅇ</t>
  </si>
  <si>
    <t>JU0000064591</t>
  </si>
  <si>
    <t>허공에 안착하기</t>
  </si>
  <si>
    <t>이예은 지음</t>
  </si>
  <si>
    <t>바다출판사</t>
  </si>
  <si>
    <t>청 818-이64ㅎ</t>
  </si>
  <si>
    <t>JU0000064592</t>
  </si>
  <si>
    <t>대한민국 행복 개그 졸탄쇼 : 10만 관객이 함께한 졸탄쇼. 그 비밀스런 이야기</t>
  </si>
  <si>
    <t>이재형,정진욱,한현민 [공]지음</t>
  </si>
  <si>
    <t>쑬딴스북</t>
  </si>
  <si>
    <t>청 818-이72ㄷ</t>
  </si>
  <si>
    <t>JU0000064610</t>
  </si>
  <si>
    <t>이한철의 사계절 : 한 가장의 걸어온 여든 해의 삶</t>
  </si>
  <si>
    <t>이한철 지음</t>
  </si>
  <si>
    <t>청 818-이91ㅇ</t>
  </si>
  <si>
    <t>JU0000064589</t>
  </si>
  <si>
    <t>오래된 세계의 농담 : 삶의 모퉁이를 돌 때 내게 다가와주는 고전들</t>
  </si>
  <si>
    <t>이다혜 지음</t>
  </si>
  <si>
    <t>Originals:kt밀리의서재</t>
  </si>
  <si>
    <t>청 818-이221ㅇ</t>
  </si>
  <si>
    <t>JU0000064590</t>
  </si>
  <si>
    <t>도서관은 사람으로 환하다 : 도서관에서 만난 사서선생님과 사람들의 이야기</t>
  </si>
  <si>
    <t>이룸,다움 지음</t>
  </si>
  <si>
    <t>생각나눔</t>
  </si>
  <si>
    <t>청 818-이237ㄷ</t>
  </si>
  <si>
    <t>JU0000064593</t>
  </si>
  <si>
    <t>사랑만 남은 계절</t>
  </si>
  <si>
    <t>장연지 지음</t>
  </si>
  <si>
    <t>마음과 문장</t>
  </si>
  <si>
    <t>청 818-장64ㅅ</t>
  </si>
  <si>
    <t>JU0000064594</t>
  </si>
  <si>
    <t>잃어버린 얼굴</t>
  </si>
  <si>
    <t>사쿠라다 도모야 지음;최고은 옮김</t>
  </si>
  <si>
    <t>반타:오팬하우스</t>
  </si>
  <si>
    <t>청 833.6-사827ㅇ</t>
  </si>
  <si>
    <t>JU0000064595</t>
  </si>
  <si>
    <t>어느 날 책상이 뒤집혀 있었다 : 세이야 소설</t>
  </si>
  <si>
    <t>세이야 지음;이지수 옮김</t>
  </si>
  <si>
    <t>리프:콘텐츠그룹포레스트</t>
  </si>
  <si>
    <t>청 833.6-세69ㅇ</t>
  </si>
  <si>
    <t>JU0000064596</t>
  </si>
  <si>
    <t>거짓말 컨시어지 : 쓰무라 기쿠코 장편소설</t>
  </si>
  <si>
    <t>쓰무라 기쿠코 지음;이정민 옮김</t>
  </si>
  <si>
    <t>Readbie(리드비):디앤씨미디어</t>
  </si>
  <si>
    <t>청 833.6-쓰37ㄱ</t>
  </si>
  <si>
    <t>JU0000064597</t>
  </si>
  <si>
    <t>가족도 렌털이 되나요 : 이누준 장편소설</t>
  </si>
  <si>
    <t>이누준 지음;김진환 옮김</t>
  </si>
  <si>
    <t>하빌리스</t>
  </si>
  <si>
    <t>청 833.6-이217ㄱ</t>
  </si>
  <si>
    <t>JU0000064598</t>
  </si>
  <si>
    <t>헤르쉬트 07769 : 플로리안 헤르쉬트의 바흐 소설</t>
  </si>
  <si>
    <t>크러스너호르커이 라슬로 지음;구소영 옮김</t>
  </si>
  <si>
    <t>알마</t>
  </si>
  <si>
    <t>청 839.61-라58ㅎ</t>
  </si>
  <si>
    <t>JU0000064599</t>
  </si>
  <si>
    <t>누가 제인 오스틴을 두려워하랴 : 새로 읽는 버지니아 울프 에세이와 두 편의 시</t>
  </si>
  <si>
    <t>버지니아 울프 지음;이루카 옮김</t>
  </si>
  <si>
    <t>아티초크</t>
  </si>
  <si>
    <t>청 840.81-울848ㄴ</t>
  </si>
  <si>
    <t>JU0000064600</t>
  </si>
  <si>
    <t>네이키드 런치 : 윌리엄 S. 버로스 장편 소설</t>
  </si>
  <si>
    <t>윌리엄 S. 버로스 지음;권지은 옮김</t>
  </si>
  <si>
    <t>청 843.5-버235ㄴ</t>
  </si>
  <si>
    <t>JU0000064602</t>
  </si>
  <si>
    <t>모네의 숲에서 월든을 읽고 필사하다</t>
  </si>
  <si>
    <t>헨리 데이비드 소로 지음;클로드 모네 그림;전행선 옮김</t>
  </si>
  <si>
    <t>더모던</t>
  </si>
  <si>
    <t>청 843.6-소235ㅁ</t>
  </si>
  <si>
    <t>JU0000064601</t>
  </si>
  <si>
    <t>내가 만든 문장 쓰지 마세요</t>
  </si>
  <si>
    <t>케빈 윌슨 지음;박중서 옮김</t>
  </si>
  <si>
    <t>허블</t>
  </si>
  <si>
    <t>청 843.6-윌58ㄴ</t>
  </si>
  <si>
    <t>JU0000064603</t>
  </si>
  <si>
    <t>내 영혼의 델리카트슨 : 먹기, 읽기, 먹기에 관해 읽기, 그리고 먹으면서 읽기에 대하여</t>
  </si>
  <si>
    <t>드와이트 가너 지음;황유원 옮김</t>
  </si>
  <si>
    <t>청 848-가213ㄴ</t>
  </si>
  <si>
    <t>JU0000064520</t>
  </si>
  <si>
    <t>흩어짐 : 제자리를 벗어나 퍼지고 나아가는 식물과 인간의 얽힘에 관한 시적 탐구 그리고 아름다움과 소속감이라는 우리의 미적 경험에 관하여</t>
  </si>
  <si>
    <t>제시카 J. 리 지음;서제인 옮김</t>
  </si>
  <si>
    <t>에트르</t>
  </si>
  <si>
    <t>청 848-리854ㅎ</t>
  </si>
  <si>
    <t>JU0000064604</t>
  </si>
  <si>
    <t>푸어 : 가난을 이겨낸 용기와 인생을 바꾼 자기 확신</t>
  </si>
  <si>
    <t>케트리나 오설리반 지음;이지연 옮김</t>
  </si>
  <si>
    <t>님로드</t>
  </si>
  <si>
    <t>청 848-오53ㅍ</t>
  </si>
  <si>
    <t>JU0000064467</t>
  </si>
  <si>
    <t>삶의 끝에서 만난 수업 : 죽음이 가르쳐준 후회 없는 삶</t>
  </si>
  <si>
    <t>에리카 하야사키 지음;이은주 옮김</t>
  </si>
  <si>
    <t>북모먼트:책읽어주는남자</t>
  </si>
  <si>
    <t>청 848-하62ㅅ</t>
  </si>
  <si>
    <t>JU0000064605</t>
  </si>
  <si>
    <t>동방순례</t>
  </si>
  <si>
    <t>헤르만 헤세 지음;육혜원 옮김</t>
  </si>
  <si>
    <t>이화북스</t>
  </si>
  <si>
    <t>청 853-헤53ㄷ</t>
  </si>
  <si>
    <t>JU0000064606</t>
  </si>
  <si>
    <t>젊은 시인에게 보내는 편지</t>
  </si>
  <si>
    <t>라이너 마리아 릴케 지음;이은미 옮김</t>
  </si>
  <si>
    <t>소담</t>
  </si>
  <si>
    <t>청 856-릴823ㅈ</t>
  </si>
  <si>
    <t>JU0000064607</t>
  </si>
  <si>
    <t>오로라는 따라간 푸트만스 씨</t>
  </si>
  <si>
    <t>헨드릭 흐룬 지음;최진영 옮김</t>
  </si>
  <si>
    <t>Drom:Fika(피카)</t>
  </si>
  <si>
    <t>청 859.3-흐237ㅇ</t>
  </si>
  <si>
    <t>JU0000064608</t>
  </si>
  <si>
    <t>메두사 아이 : 실비 제르맹 장편소설</t>
  </si>
  <si>
    <t>실비 제르맹 지음;이창실 옮김</t>
  </si>
  <si>
    <t>The Circle Press(더서클프레스)</t>
  </si>
  <si>
    <t>청 863-제238ㅁ</t>
  </si>
  <si>
    <t>JU0000064611</t>
  </si>
  <si>
    <t>발해 로드 : 당, 거란, 신라, 일본으로 가는 길</t>
  </si>
  <si>
    <t>윤재운 지음</t>
  </si>
  <si>
    <t>평사리</t>
  </si>
  <si>
    <t>청 911.0369-윤72ㅂ</t>
  </si>
  <si>
    <t>JU0000064612</t>
  </si>
  <si>
    <t>외교 천재 고려 : 최강대국에 맞선 작은 나라의 생존 전략</t>
  </si>
  <si>
    <t>이익주 지음</t>
  </si>
  <si>
    <t>청 911.04-이69ㅇ</t>
  </si>
  <si>
    <t>JU0000064613</t>
  </si>
  <si>
    <t>조선의 대학로 : 성균관 유생과 반촌 사람들</t>
  </si>
  <si>
    <t>안대회 지음</t>
  </si>
  <si>
    <t>청 911.05-안222ㅈ</t>
  </si>
  <si>
    <t>JU0000064819</t>
  </si>
  <si>
    <t>(미래 세대를 위한) 동학 농민 혁명 이야기</t>
  </si>
  <si>
    <t>김삼용 글;방승조 그림</t>
  </si>
  <si>
    <t>청 911.059-김51ㄷ</t>
  </si>
  <si>
    <t>JU0000064614</t>
  </si>
  <si>
    <t>목포 목포 목포 : 토박이가 새로 쓴 목포 이야기</t>
  </si>
  <si>
    <t>손영득 지음</t>
  </si>
  <si>
    <t>바오출판사</t>
  </si>
  <si>
    <t>청 911.98-손64ㅁ</t>
  </si>
  <si>
    <t>JU0000064616</t>
  </si>
  <si>
    <t>팔레스타인은 왜? : 강요된 엑소더스, 분노의 씨앗</t>
  </si>
  <si>
    <t>알랭 그레쉬,에드워드 사이드[공]지음;르몽드코리아 편집팀 번역</t>
  </si>
  <si>
    <t>Le Monde+:르몽드코리아</t>
  </si>
  <si>
    <t>청 918.63-그233ㅍ</t>
  </si>
  <si>
    <t>JU0000064615</t>
  </si>
  <si>
    <t>오스만제국사 : 창건부터 튀르키예공화국 수립까지</t>
  </si>
  <si>
    <t>캐럴라인 핑클 지음;이재황 옮김</t>
  </si>
  <si>
    <t>청 918.7-핑828ㅇ</t>
  </si>
  <si>
    <t>JU0000064619</t>
  </si>
  <si>
    <t>가문에서 가족으로 : 연대와 찢김, 이익과 애정 사이에서 태어나는 근대인들</t>
  </si>
  <si>
    <t>로베르토 비조키 지음;임동현 옮김</t>
  </si>
  <si>
    <t>청 920.4-비75ㄱ</t>
  </si>
  <si>
    <t>JU0000064617</t>
  </si>
  <si>
    <t>드레퓌스 옥중 서신 : 결백한 자의 편지들</t>
  </si>
  <si>
    <t>알프레드 드레퓌스 지음;진인혜 옮김</t>
  </si>
  <si>
    <t>b</t>
  </si>
  <si>
    <t>청 926.068-드233ㄷ</t>
  </si>
  <si>
    <t>JU0000064620</t>
  </si>
  <si>
    <t>이집트 문화 기행</t>
  </si>
  <si>
    <t>강인숙 지음</t>
  </si>
  <si>
    <t>나녹</t>
  </si>
  <si>
    <t>청 931.1-강69ㅇ</t>
  </si>
  <si>
    <t>JU0000064623</t>
  </si>
  <si>
    <t>베네룩스3국·파리 자유여행에 가치를 담다</t>
  </si>
  <si>
    <t>김호용 글·사진</t>
  </si>
  <si>
    <t>꿈나눔</t>
  </si>
  <si>
    <t>청 982.02-김95ㅂ</t>
  </si>
  <si>
    <t>JU0000064622</t>
  </si>
  <si>
    <t>생애 한 번쯤은, 지중해 위를 걷다 : 준비부터 기항지 관광까지, 초보자를 위한 서부지중해 크루즈 여행기</t>
  </si>
  <si>
    <t>정찬수 지음</t>
  </si>
  <si>
    <t>빌포스트</t>
  </si>
  <si>
    <t>청 982.02-정811ㅅ</t>
  </si>
  <si>
    <t>JU0000064618</t>
  </si>
  <si>
    <t>스페인을 만나면 인생이 노래가 된다 : 이은진의 에스파냐 이야기</t>
  </si>
  <si>
    <t>이은진 지음</t>
  </si>
  <si>
    <t>라이트하우스인</t>
  </si>
  <si>
    <t>청 982.702-이68ㅅ</t>
  </si>
  <si>
    <t>청소년도서관 정기도서(3차) 목록 - 어린이자료실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</si>
</sst>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5"/>
  <sheetViews>
    <sheetView tabSelected="1" workbookViewId="0">
      <selection sqref="A1:H1"/>
    </sheetView>
  </sheetViews>
  <sheetFormatPr defaultRowHeight="16.5" x14ac:dyDescent="0.3"/>
  <cols>
    <col min="1" max="1" width="6.625" customWidth="1"/>
    <col min="2" max="2" width="14.5" customWidth="1"/>
    <col min="3" max="3" width="67.25" customWidth="1"/>
    <col min="4" max="4" width="43.25" customWidth="1"/>
    <col min="5" max="5" width="34.25" customWidth="1"/>
    <col min="6" max="6" width="7.75" customWidth="1"/>
    <col min="7" max="7" width="16.75" customWidth="1"/>
    <col min="8" max="8" width="18.5" customWidth="1"/>
  </cols>
  <sheetData>
    <row r="1" spans="1:8" ht="49.5" customHeight="1" x14ac:dyDescent="0.3">
      <c r="A1" s="2" t="s">
        <v>68</v>
      </c>
      <c r="B1" s="3"/>
      <c r="C1" s="3"/>
      <c r="D1" s="3"/>
      <c r="E1" s="3"/>
      <c r="F1" s="3"/>
      <c r="G1" s="3"/>
      <c r="H1" s="3"/>
    </row>
    <row r="2" spans="1:8" x14ac:dyDescent="0.3">
      <c r="A2" s="1" t="s">
        <v>65</v>
      </c>
      <c r="B2" s="1" t="s">
        <v>66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67</v>
      </c>
    </row>
    <row r="3" spans="1:8" x14ac:dyDescent="0.3">
      <c r="A3" s="1">
        <v>1</v>
      </c>
      <c r="B3" s="1" t="s">
        <v>927</v>
      </c>
      <c r="C3" s="1" t="s">
        <v>928</v>
      </c>
      <c r="D3" s="1" t="s">
        <v>929</v>
      </c>
      <c r="E3" s="1" t="s">
        <v>930</v>
      </c>
      <c r="F3" s="1">
        <v>2026</v>
      </c>
      <c r="G3" s="1" t="str">
        <f>"9791192073880"</f>
        <v>9791192073880</v>
      </c>
      <c r="H3" s="1" t="s">
        <v>931</v>
      </c>
    </row>
    <row r="4" spans="1:8" x14ac:dyDescent="0.3">
      <c r="A4" s="1">
        <v>2</v>
      </c>
      <c r="B4" s="1" t="s">
        <v>932</v>
      </c>
      <c r="C4" s="1" t="s">
        <v>933</v>
      </c>
      <c r="D4" s="1" t="s">
        <v>934</v>
      </c>
      <c r="E4" s="1" t="s">
        <v>722</v>
      </c>
      <c r="F4" s="1">
        <v>2026</v>
      </c>
      <c r="G4" s="1" t="str">
        <f>"9791163144489"</f>
        <v>9791163144489</v>
      </c>
      <c r="H4" s="1" t="s">
        <v>935</v>
      </c>
    </row>
    <row r="5" spans="1:8" x14ac:dyDescent="0.3">
      <c r="A5" s="1">
        <v>3</v>
      </c>
      <c r="B5" s="1" t="s">
        <v>936</v>
      </c>
      <c r="C5" s="1" t="s">
        <v>937</v>
      </c>
      <c r="D5" s="1" t="s">
        <v>938</v>
      </c>
      <c r="E5" s="1" t="s">
        <v>939</v>
      </c>
      <c r="F5" s="1">
        <v>2026</v>
      </c>
      <c r="G5" s="1" t="str">
        <f>"9791199663602"</f>
        <v>9791199663602</v>
      </c>
      <c r="H5" s="1" t="s">
        <v>940</v>
      </c>
    </row>
    <row r="6" spans="1:8" x14ac:dyDescent="0.3">
      <c r="A6" s="1">
        <v>4</v>
      </c>
      <c r="B6" s="1" t="s">
        <v>941</v>
      </c>
      <c r="C6" s="1" t="s">
        <v>942</v>
      </c>
      <c r="D6" s="1" t="s">
        <v>943</v>
      </c>
      <c r="E6" s="1" t="s">
        <v>944</v>
      </c>
      <c r="F6" s="1">
        <v>2026</v>
      </c>
      <c r="G6" s="1" t="str">
        <f>"9791175790155"</f>
        <v>9791175790155</v>
      </c>
      <c r="H6" s="1" t="s">
        <v>945</v>
      </c>
    </row>
    <row r="7" spans="1:8" x14ac:dyDescent="0.3">
      <c r="A7" s="1">
        <v>5</v>
      </c>
      <c r="B7" s="1" t="s">
        <v>946</v>
      </c>
      <c r="C7" s="1" t="s">
        <v>947</v>
      </c>
      <c r="D7" s="1" t="s">
        <v>948</v>
      </c>
      <c r="E7" s="1" t="s">
        <v>949</v>
      </c>
      <c r="F7" s="1">
        <v>2026</v>
      </c>
      <c r="G7" s="1" t="str">
        <f>"9791171521296"</f>
        <v>9791171521296</v>
      </c>
      <c r="H7" s="1" t="s">
        <v>950</v>
      </c>
    </row>
    <row r="8" spans="1:8" x14ac:dyDescent="0.3">
      <c r="A8" s="1">
        <v>6</v>
      </c>
      <c r="B8" s="1" t="s">
        <v>951</v>
      </c>
      <c r="C8" s="1" t="s">
        <v>952</v>
      </c>
      <c r="D8" s="1" t="s">
        <v>953</v>
      </c>
      <c r="E8" s="1" t="s">
        <v>954</v>
      </c>
      <c r="F8" s="1">
        <v>2026</v>
      </c>
      <c r="G8" s="1" t="str">
        <f>"9791193205792"</f>
        <v>9791193205792</v>
      </c>
      <c r="H8" s="1" t="s">
        <v>955</v>
      </c>
    </row>
    <row r="9" spans="1:8" x14ac:dyDescent="0.3">
      <c r="A9" s="1">
        <v>7</v>
      </c>
      <c r="B9" s="1" t="s">
        <v>956</v>
      </c>
      <c r="C9" s="1" t="s">
        <v>957</v>
      </c>
      <c r="D9" s="1" t="s">
        <v>958</v>
      </c>
      <c r="E9" s="1" t="s">
        <v>959</v>
      </c>
      <c r="F9" s="1">
        <v>2026</v>
      </c>
      <c r="G9" s="1" t="str">
        <f>"9788965404323"</f>
        <v>9788965404323</v>
      </c>
      <c r="H9" s="1" t="s">
        <v>960</v>
      </c>
    </row>
    <row r="10" spans="1:8" x14ac:dyDescent="0.3">
      <c r="A10" s="1">
        <v>8</v>
      </c>
      <c r="B10" s="1" t="s">
        <v>961</v>
      </c>
      <c r="C10" s="1" t="s">
        <v>962</v>
      </c>
      <c r="D10" s="1" t="s">
        <v>963</v>
      </c>
      <c r="E10" s="1" t="s">
        <v>964</v>
      </c>
      <c r="F10" s="1">
        <v>2026</v>
      </c>
      <c r="G10" s="1" t="str">
        <f>"9791156123200"</f>
        <v>9791156123200</v>
      </c>
      <c r="H10" s="1" t="s">
        <v>965</v>
      </c>
    </row>
    <row r="11" spans="1:8" x14ac:dyDescent="0.3">
      <c r="A11" s="1">
        <v>9</v>
      </c>
      <c r="B11" s="1" t="s">
        <v>966</v>
      </c>
      <c r="C11" s="1" t="s">
        <v>967</v>
      </c>
      <c r="D11" s="1" t="s">
        <v>968</v>
      </c>
      <c r="E11" s="1" t="s">
        <v>969</v>
      </c>
      <c r="F11" s="1">
        <v>2026</v>
      </c>
      <c r="G11" s="1" t="str">
        <f>"9791189083946"</f>
        <v>9791189083946</v>
      </c>
      <c r="H11" s="1" t="s">
        <v>970</v>
      </c>
    </row>
    <row r="12" spans="1:8" x14ac:dyDescent="0.3">
      <c r="A12" s="1">
        <v>10</v>
      </c>
      <c r="B12" s="1" t="s">
        <v>971</v>
      </c>
      <c r="C12" s="1" t="s">
        <v>972</v>
      </c>
      <c r="D12" s="1" t="s">
        <v>973</v>
      </c>
      <c r="E12" s="1" t="s">
        <v>28</v>
      </c>
      <c r="F12" s="1">
        <v>2025</v>
      </c>
      <c r="G12" s="1" t="str">
        <f>"9791171530373"</f>
        <v>9791171530373</v>
      </c>
      <c r="H12" s="1" t="s">
        <v>974</v>
      </c>
    </row>
    <row r="13" spans="1:8" x14ac:dyDescent="0.3">
      <c r="A13" s="1">
        <v>11</v>
      </c>
      <c r="B13" s="1" t="s">
        <v>975</v>
      </c>
      <c r="C13" s="1" t="s">
        <v>976</v>
      </c>
      <c r="D13" s="1" t="s">
        <v>977</v>
      </c>
      <c r="E13" s="1" t="s">
        <v>978</v>
      </c>
      <c r="F13" s="1">
        <v>2026</v>
      </c>
      <c r="G13" s="1" t="str">
        <f>"9791172670757"</f>
        <v>9791172670757</v>
      </c>
      <c r="H13" s="1" t="s">
        <v>979</v>
      </c>
    </row>
    <row r="14" spans="1:8" x14ac:dyDescent="0.3">
      <c r="A14" s="1">
        <v>12</v>
      </c>
      <c r="B14" s="1" t="s">
        <v>980</v>
      </c>
      <c r="C14" s="1" t="s">
        <v>981</v>
      </c>
      <c r="D14" s="1" t="s">
        <v>982</v>
      </c>
      <c r="E14" s="1" t="s">
        <v>983</v>
      </c>
      <c r="F14" s="1">
        <v>2026</v>
      </c>
      <c r="G14" s="1" t="str">
        <f>"9788972995920"</f>
        <v>9788972995920</v>
      </c>
      <c r="H14" s="1" t="s">
        <v>984</v>
      </c>
    </row>
    <row r="15" spans="1:8" x14ac:dyDescent="0.3">
      <c r="A15" s="1">
        <v>13</v>
      </c>
      <c r="B15" s="1" t="s">
        <v>985</v>
      </c>
      <c r="C15" s="1" t="s">
        <v>986</v>
      </c>
      <c r="D15" s="1" t="s">
        <v>987</v>
      </c>
      <c r="E15" s="1" t="s">
        <v>988</v>
      </c>
      <c r="F15" s="1">
        <v>2026</v>
      </c>
      <c r="G15" s="1" t="str">
        <f>"9791193221495"</f>
        <v>9791193221495</v>
      </c>
      <c r="H15" s="1" t="s">
        <v>989</v>
      </c>
    </row>
    <row r="16" spans="1:8" x14ac:dyDescent="0.3">
      <c r="A16" s="1">
        <v>14</v>
      </c>
      <c r="B16" s="1" t="s">
        <v>990</v>
      </c>
      <c r="C16" s="1" t="s">
        <v>991</v>
      </c>
      <c r="D16" s="1" t="s">
        <v>992</v>
      </c>
      <c r="E16" s="1" t="s">
        <v>993</v>
      </c>
      <c r="F16" s="1">
        <v>2026</v>
      </c>
      <c r="G16" s="1" t="str">
        <f>"9791173790423"</f>
        <v>9791173790423</v>
      </c>
      <c r="H16" s="1" t="s">
        <v>994</v>
      </c>
    </row>
    <row r="17" spans="1:8" x14ac:dyDescent="0.3">
      <c r="A17" s="1">
        <v>15</v>
      </c>
      <c r="B17" s="1" t="s">
        <v>995</v>
      </c>
      <c r="C17" s="1" t="s">
        <v>996</v>
      </c>
      <c r="D17" s="1" t="s">
        <v>997</v>
      </c>
      <c r="E17" s="1" t="s">
        <v>998</v>
      </c>
      <c r="F17" s="1">
        <v>2026</v>
      </c>
      <c r="G17" s="1" t="str">
        <f>"9788961095716"</f>
        <v>9788961095716</v>
      </c>
      <c r="H17" s="1" t="s">
        <v>999</v>
      </c>
    </row>
    <row r="18" spans="1:8" x14ac:dyDescent="0.3">
      <c r="A18" s="1">
        <v>16</v>
      </c>
      <c r="B18" s="1" t="s">
        <v>1000</v>
      </c>
      <c r="C18" s="1" t="s">
        <v>1001</v>
      </c>
      <c r="D18" s="1" t="s">
        <v>1002</v>
      </c>
      <c r="E18" s="1" t="s">
        <v>1003</v>
      </c>
      <c r="F18" s="1">
        <v>2026</v>
      </c>
      <c r="G18" s="1" t="str">
        <f>"9791194513452"</f>
        <v>9791194513452</v>
      </c>
      <c r="H18" s="1" t="s">
        <v>1004</v>
      </c>
    </row>
    <row r="19" spans="1:8" x14ac:dyDescent="0.3">
      <c r="A19" s="1">
        <v>17</v>
      </c>
      <c r="B19" s="1" t="s">
        <v>1005</v>
      </c>
      <c r="C19" s="1" t="s">
        <v>1006</v>
      </c>
      <c r="D19" s="1" t="s">
        <v>1007</v>
      </c>
      <c r="E19" s="1" t="s">
        <v>1008</v>
      </c>
      <c r="F19" s="1">
        <v>2026</v>
      </c>
      <c r="G19" s="1" t="str">
        <f>"9791193083338"</f>
        <v>9791193083338</v>
      </c>
      <c r="H19" s="1" t="s">
        <v>1009</v>
      </c>
    </row>
    <row r="20" spans="1:8" x14ac:dyDescent="0.3">
      <c r="A20" s="1">
        <v>18</v>
      </c>
      <c r="B20" s="1" t="s">
        <v>1010</v>
      </c>
      <c r="C20" s="1" t="s">
        <v>1011</v>
      </c>
      <c r="D20" s="1" t="s">
        <v>1012</v>
      </c>
      <c r="E20" s="1" t="s">
        <v>60</v>
      </c>
      <c r="F20" s="1">
        <v>2026</v>
      </c>
      <c r="G20" s="1" t="str">
        <f>"9791192907918"</f>
        <v>9791192907918</v>
      </c>
      <c r="H20" s="1" t="s">
        <v>1013</v>
      </c>
    </row>
    <row r="21" spans="1:8" x14ac:dyDescent="0.3">
      <c r="A21" s="1">
        <v>19</v>
      </c>
      <c r="B21" s="1" t="s">
        <v>1014</v>
      </c>
      <c r="C21" s="1" t="s">
        <v>1015</v>
      </c>
      <c r="D21" s="1" t="s">
        <v>1016</v>
      </c>
      <c r="E21" s="1" t="s">
        <v>1017</v>
      </c>
      <c r="F21" s="1">
        <v>2026</v>
      </c>
      <c r="G21" s="1" t="str">
        <f>"9791198876263"</f>
        <v>9791198876263</v>
      </c>
      <c r="H21" s="1" t="s">
        <v>1018</v>
      </c>
    </row>
    <row r="22" spans="1:8" x14ac:dyDescent="0.3">
      <c r="A22" s="1">
        <v>20</v>
      </c>
      <c r="B22" s="1" t="s">
        <v>1019</v>
      </c>
      <c r="C22" s="1" t="s">
        <v>1020</v>
      </c>
      <c r="D22" s="1" t="s">
        <v>1021</v>
      </c>
      <c r="E22" s="1" t="s">
        <v>1022</v>
      </c>
      <c r="F22" s="1">
        <v>2026</v>
      </c>
      <c r="G22" s="1" t="str">
        <f>"9791124329016"</f>
        <v>9791124329016</v>
      </c>
      <c r="H22" s="1" t="s">
        <v>1023</v>
      </c>
    </row>
    <row r="23" spans="1:8" x14ac:dyDescent="0.3">
      <c r="A23" s="1">
        <v>21</v>
      </c>
      <c r="B23" s="1" t="s">
        <v>1024</v>
      </c>
      <c r="C23" s="1" t="s">
        <v>1025</v>
      </c>
      <c r="D23" s="1" t="s">
        <v>1026</v>
      </c>
      <c r="E23" s="1" t="s">
        <v>1027</v>
      </c>
      <c r="F23" s="1">
        <v>2025</v>
      </c>
      <c r="G23" s="1" t="str">
        <f>"9791191489996"</f>
        <v>9791191489996</v>
      </c>
      <c r="H23" s="1" t="s">
        <v>1028</v>
      </c>
    </row>
    <row r="24" spans="1:8" x14ac:dyDescent="0.3">
      <c r="A24" s="1">
        <v>22</v>
      </c>
      <c r="B24" s="1" t="s">
        <v>1029</v>
      </c>
      <c r="C24" s="1" t="s">
        <v>1030</v>
      </c>
      <c r="D24" s="1" t="s">
        <v>1031</v>
      </c>
      <c r="E24" s="1" t="s">
        <v>51</v>
      </c>
      <c r="F24" s="1">
        <v>2025</v>
      </c>
      <c r="G24" s="1" t="str">
        <f>"9791192465258"</f>
        <v>9791192465258</v>
      </c>
      <c r="H24" s="1" t="s">
        <v>1032</v>
      </c>
    </row>
    <row r="25" spans="1:8" x14ac:dyDescent="0.3">
      <c r="A25" s="1">
        <v>23</v>
      </c>
      <c r="B25" s="1" t="s">
        <v>1033</v>
      </c>
      <c r="C25" s="1" t="s">
        <v>1034</v>
      </c>
      <c r="D25" s="1" t="s">
        <v>1035</v>
      </c>
      <c r="E25" s="1" t="s">
        <v>41</v>
      </c>
      <c r="F25" s="1">
        <v>2026</v>
      </c>
      <c r="G25" s="1" t="str">
        <f>"9791176210157"</f>
        <v>9791176210157</v>
      </c>
      <c r="H25" s="1" t="s">
        <v>1036</v>
      </c>
    </row>
    <row r="26" spans="1:8" x14ac:dyDescent="0.3">
      <c r="A26" s="1">
        <v>24</v>
      </c>
      <c r="B26" s="1" t="s">
        <v>1037</v>
      </c>
      <c r="C26" s="1" t="s">
        <v>1038</v>
      </c>
      <c r="D26" s="1" t="s">
        <v>1039</v>
      </c>
      <c r="E26" s="1" t="s">
        <v>41</v>
      </c>
      <c r="F26" s="1">
        <v>2026</v>
      </c>
      <c r="G26" s="1" t="str">
        <f>"9791176210317"</f>
        <v>9791176210317</v>
      </c>
      <c r="H26" s="1" t="s">
        <v>1040</v>
      </c>
    </row>
    <row r="27" spans="1:8" x14ac:dyDescent="0.3">
      <c r="A27" s="1">
        <v>25</v>
      </c>
      <c r="B27" s="1" t="s">
        <v>1041</v>
      </c>
      <c r="C27" s="1" t="s">
        <v>1042</v>
      </c>
      <c r="D27" s="1" t="s">
        <v>1043</v>
      </c>
      <c r="E27" s="1" t="s">
        <v>1044</v>
      </c>
      <c r="F27" s="1">
        <v>2026</v>
      </c>
      <c r="G27" s="1" t="str">
        <f>"9788925569789"</f>
        <v>9788925569789</v>
      </c>
      <c r="H27" s="1" t="s">
        <v>1045</v>
      </c>
    </row>
    <row r="28" spans="1:8" x14ac:dyDescent="0.3">
      <c r="A28" s="1">
        <v>26</v>
      </c>
      <c r="B28" s="1" t="s">
        <v>1046</v>
      </c>
      <c r="C28" s="1" t="s">
        <v>1047</v>
      </c>
      <c r="D28" s="1" t="s">
        <v>1048</v>
      </c>
      <c r="E28" s="1" t="s">
        <v>61</v>
      </c>
      <c r="F28" s="1">
        <v>2026</v>
      </c>
      <c r="G28" s="1" t="str">
        <f>"9791194600800"</f>
        <v>9791194600800</v>
      </c>
      <c r="H28" s="1" t="s">
        <v>1049</v>
      </c>
    </row>
    <row r="29" spans="1:8" x14ac:dyDescent="0.3">
      <c r="A29" s="1">
        <v>27</v>
      </c>
      <c r="B29" s="1" t="s">
        <v>1050</v>
      </c>
      <c r="C29" s="1" t="s">
        <v>1051</v>
      </c>
      <c r="D29" s="1" t="s">
        <v>1052</v>
      </c>
      <c r="E29" s="1" t="s">
        <v>1053</v>
      </c>
      <c r="F29" s="1">
        <v>2026</v>
      </c>
      <c r="G29" s="1" t="str">
        <f>"9791160024432"</f>
        <v>9791160024432</v>
      </c>
      <c r="H29" s="1" t="s">
        <v>1054</v>
      </c>
    </row>
    <row r="30" spans="1:8" x14ac:dyDescent="0.3">
      <c r="A30" s="1">
        <v>28</v>
      </c>
      <c r="B30" s="1" t="s">
        <v>1055</v>
      </c>
      <c r="C30" s="1" t="s">
        <v>1056</v>
      </c>
      <c r="D30" s="1" t="s">
        <v>1057</v>
      </c>
      <c r="E30" s="1" t="s">
        <v>1058</v>
      </c>
      <c r="F30" s="1">
        <v>2025</v>
      </c>
      <c r="G30" s="1" t="str">
        <f>"9788932925509"</f>
        <v>9788932925509</v>
      </c>
      <c r="H30" s="1" t="s">
        <v>1059</v>
      </c>
    </row>
    <row r="31" spans="1:8" x14ac:dyDescent="0.3">
      <c r="A31" s="1">
        <v>29</v>
      </c>
      <c r="B31" s="1" t="s">
        <v>1060</v>
      </c>
      <c r="C31" s="1" t="s">
        <v>1061</v>
      </c>
      <c r="D31" s="1" t="s">
        <v>1062</v>
      </c>
      <c r="E31" s="1" t="s">
        <v>58</v>
      </c>
      <c r="F31" s="1">
        <v>2026</v>
      </c>
      <c r="G31" s="1" t="str">
        <f>"9791173557118"</f>
        <v>9791173557118</v>
      </c>
      <c r="H31" s="1" t="s">
        <v>1063</v>
      </c>
    </row>
    <row r="32" spans="1:8" x14ac:dyDescent="0.3">
      <c r="A32" s="1">
        <v>30</v>
      </c>
      <c r="B32" s="1" t="s">
        <v>1064</v>
      </c>
      <c r="C32" s="1" t="s">
        <v>1065</v>
      </c>
      <c r="D32" s="1" t="s">
        <v>1066</v>
      </c>
      <c r="E32" s="1" t="s">
        <v>1067</v>
      </c>
      <c r="F32" s="1">
        <v>2026</v>
      </c>
      <c r="G32" s="1" t="str">
        <f>"9791188389681"</f>
        <v>9791188389681</v>
      </c>
      <c r="H32" s="1" t="s">
        <v>1068</v>
      </c>
    </row>
    <row r="33" spans="1:8" x14ac:dyDescent="0.3">
      <c r="A33" s="1">
        <v>31</v>
      </c>
      <c r="B33" s="1" t="s">
        <v>1069</v>
      </c>
      <c r="C33" s="1" t="s">
        <v>1070</v>
      </c>
      <c r="D33" s="1" t="s">
        <v>1071</v>
      </c>
      <c r="E33" s="1" t="s">
        <v>1072</v>
      </c>
      <c r="F33" s="1">
        <v>2026</v>
      </c>
      <c r="G33" s="1" t="str">
        <f>"9788965968009"</f>
        <v>9788965968009</v>
      </c>
      <c r="H33" s="1" t="s">
        <v>1073</v>
      </c>
    </row>
    <row r="34" spans="1:8" x14ac:dyDescent="0.3">
      <c r="A34" s="1">
        <v>32</v>
      </c>
      <c r="B34" s="1" t="s">
        <v>1074</v>
      </c>
      <c r="C34" s="1" t="s">
        <v>1075</v>
      </c>
      <c r="D34" s="1" t="s">
        <v>1076</v>
      </c>
      <c r="E34" s="1" t="s">
        <v>58</v>
      </c>
      <c r="F34" s="1">
        <v>2026</v>
      </c>
      <c r="G34" s="1" t="str">
        <f>"9791173557057"</f>
        <v>9791173557057</v>
      </c>
      <c r="H34" s="1" t="s">
        <v>1077</v>
      </c>
    </row>
    <row r="35" spans="1:8" x14ac:dyDescent="0.3">
      <c r="A35" s="1">
        <v>33</v>
      </c>
      <c r="B35" s="1" t="s">
        <v>1078</v>
      </c>
      <c r="C35" s="1" t="s">
        <v>1079</v>
      </c>
      <c r="D35" s="1" t="s">
        <v>1080</v>
      </c>
      <c r="E35" s="1" t="s">
        <v>1081</v>
      </c>
      <c r="F35" s="1">
        <v>2026</v>
      </c>
      <c r="G35" s="1" t="str">
        <f>"9791194735250"</f>
        <v>9791194735250</v>
      </c>
      <c r="H35" s="1" t="s">
        <v>1082</v>
      </c>
    </row>
    <row r="36" spans="1:8" x14ac:dyDescent="0.3">
      <c r="A36" s="1">
        <v>34</v>
      </c>
      <c r="B36" s="1" t="s">
        <v>1083</v>
      </c>
      <c r="C36" s="1" t="s">
        <v>1084</v>
      </c>
      <c r="D36" s="1" t="s">
        <v>1085</v>
      </c>
      <c r="E36" s="1" t="s">
        <v>1086</v>
      </c>
      <c r="F36" s="1">
        <v>2026</v>
      </c>
      <c r="G36" s="1" t="str">
        <f>"9788957469125"</f>
        <v>9788957469125</v>
      </c>
      <c r="H36" s="1" t="s">
        <v>1087</v>
      </c>
    </row>
    <row r="37" spans="1:8" x14ac:dyDescent="0.3">
      <c r="A37" s="1">
        <v>35</v>
      </c>
      <c r="B37" s="1" t="s">
        <v>1088</v>
      </c>
      <c r="C37" s="1" t="s">
        <v>1089</v>
      </c>
      <c r="D37" s="1" t="s">
        <v>1090</v>
      </c>
      <c r="E37" s="1" t="s">
        <v>1091</v>
      </c>
      <c r="F37" s="1">
        <v>2026</v>
      </c>
      <c r="G37" s="1" t="str">
        <f>"9791172740771"</f>
        <v>9791172740771</v>
      </c>
      <c r="H37" s="1" t="s">
        <v>1092</v>
      </c>
    </row>
    <row r="38" spans="1:8" x14ac:dyDescent="0.3">
      <c r="A38" s="1">
        <v>36</v>
      </c>
      <c r="B38" s="1" t="s">
        <v>1093</v>
      </c>
      <c r="C38" s="1" t="s">
        <v>1094</v>
      </c>
      <c r="D38" s="1" t="s">
        <v>1095</v>
      </c>
      <c r="E38" s="1" t="s">
        <v>1096</v>
      </c>
      <c r="F38" s="1">
        <v>2025</v>
      </c>
      <c r="G38" s="1" t="str">
        <f>"9791172612207"</f>
        <v>9791172612207</v>
      </c>
      <c r="H38" s="1" t="s">
        <v>1097</v>
      </c>
    </row>
    <row r="39" spans="1:8" x14ac:dyDescent="0.3">
      <c r="A39" s="1">
        <v>37</v>
      </c>
      <c r="B39" s="1" t="s">
        <v>1098</v>
      </c>
      <c r="C39" s="1" t="s">
        <v>1099</v>
      </c>
      <c r="D39" s="1" t="s">
        <v>1100</v>
      </c>
      <c r="E39" s="1" t="s">
        <v>1101</v>
      </c>
      <c r="F39" s="1">
        <v>2026</v>
      </c>
      <c r="G39" s="1" t="str">
        <f>"9791192254326"</f>
        <v>9791192254326</v>
      </c>
      <c r="H39" s="1" t="s">
        <v>1102</v>
      </c>
    </row>
    <row r="40" spans="1:8" x14ac:dyDescent="0.3">
      <c r="A40" s="1">
        <v>38</v>
      </c>
      <c r="B40" s="1" t="s">
        <v>1103</v>
      </c>
      <c r="C40" s="1" t="s">
        <v>1104</v>
      </c>
      <c r="D40" s="1" t="s">
        <v>1105</v>
      </c>
      <c r="E40" s="1" t="s">
        <v>1106</v>
      </c>
      <c r="F40" s="1">
        <v>2026</v>
      </c>
      <c r="G40" s="1" t="str">
        <f>"9788932119830"</f>
        <v>9788932119830</v>
      </c>
      <c r="H40" s="1" t="s">
        <v>1107</v>
      </c>
    </row>
    <row r="41" spans="1:8" x14ac:dyDescent="0.3">
      <c r="A41" s="1">
        <v>39</v>
      </c>
      <c r="B41" s="1" t="s">
        <v>1108</v>
      </c>
      <c r="C41" s="1" t="s">
        <v>1109</v>
      </c>
      <c r="D41" s="1" t="s">
        <v>1110</v>
      </c>
      <c r="E41" s="1" t="s">
        <v>1111</v>
      </c>
      <c r="F41" s="1">
        <v>2026</v>
      </c>
      <c r="G41" s="1" t="str">
        <f>"9791194966289"</f>
        <v>9791194966289</v>
      </c>
      <c r="H41" s="1" t="s">
        <v>1112</v>
      </c>
    </row>
    <row r="42" spans="1:8" x14ac:dyDescent="0.3">
      <c r="A42" s="1">
        <v>40</v>
      </c>
      <c r="B42" s="1" t="s">
        <v>1113</v>
      </c>
      <c r="C42" s="1" t="s">
        <v>1114</v>
      </c>
      <c r="D42" s="1" t="s">
        <v>1115</v>
      </c>
      <c r="E42" s="1" t="s">
        <v>1116</v>
      </c>
      <c r="F42" s="1">
        <v>2026</v>
      </c>
      <c r="G42" s="1" t="str">
        <f>"9791197680489"</f>
        <v>9791197680489</v>
      </c>
      <c r="H42" s="1" t="s">
        <v>1117</v>
      </c>
    </row>
    <row r="43" spans="1:8" x14ac:dyDescent="0.3">
      <c r="A43" s="1">
        <v>41</v>
      </c>
      <c r="B43" s="1" t="s">
        <v>1118</v>
      </c>
      <c r="C43" s="1" t="s">
        <v>1119</v>
      </c>
      <c r="D43" s="1" t="s">
        <v>1120</v>
      </c>
      <c r="E43" s="1" t="s">
        <v>1121</v>
      </c>
      <c r="F43" s="1">
        <v>2026</v>
      </c>
      <c r="G43" s="1" t="str">
        <f>"9791194522294"</f>
        <v>9791194522294</v>
      </c>
      <c r="H43" s="1" t="s">
        <v>1122</v>
      </c>
    </row>
    <row r="44" spans="1:8" x14ac:dyDescent="0.3">
      <c r="A44" s="1">
        <v>42</v>
      </c>
      <c r="B44" s="1" t="s">
        <v>1123</v>
      </c>
      <c r="C44" s="1" t="s">
        <v>1124</v>
      </c>
      <c r="D44" s="1" t="s">
        <v>1125</v>
      </c>
      <c r="E44" s="1" t="s">
        <v>1126</v>
      </c>
      <c r="F44" s="1">
        <v>2026</v>
      </c>
      <c r="G44" s="1" t="str">
        <f>"9791174574602"</f>
        <v>9791174574602</v>
      </c>
      <c r="H44" s="1" t="s">
        <v>1127</v>
      </c>
    </row>
    <row r="45" spans="1:8" x14ac:dyDescent="0.3">
      <c r="A45" s="1">
        <v>43</v>
      </c>
      <c r="B45" s="1" t="s">
        <v>1128</v>
      </c>
      <c r="C45" s="1" t="s">
        <v>1129</v>
      </c>
      <c r="D45" s="1" t="s">
        <v>1130</v>
      </c>
      <c r="E45" s="1" t="s">
        <v>1131</v>
      </c>
      <c r="F45" s="1">
        <v>2026</v>
      </c>
      <c r="G45" s="1" t="str">
        <f>"9791191157208"</f>
        <v>9791191157208</v>
      </c>
      <c r="H45" s="1" t="s">
        <v>1132</v>
      </c>
    </row>
    <row r="46" spans="1:8" x14ac:dyDescent="0.3">
      <c r="A46" s="1">
        <v>44</v>
      </c>
      <c r="B46" s="1" t="s">
        <v>1133</v>
      </c>
      <c r="C46" s="1" t="s">
        <v>1134</v>
      </c>
      <c r="D46" s="1" t="s">
        <v>1135</v>
      </c>
      <c r="E46" s="1" t="s">
        <v>54</v>
      </c>
      <c r="F46" s="1">
        <v>2026</v>
      </c>
      <c r="G46" s="1" t="str">
        <f>"9791175230286"</f>
        <v>9791175230286</v>
      </c>
      <c r="H46" s="1" t="s">
        <v>1136</v>
      </c>
    </row>
    <row r="47" spans="1:8" x14ac:dyDescent="0.3">
      <c r="A47" s="1">
        <v>45</v>
      </c>
      <c r="B47" s="1" t="s">
        <v>1137</v>
      </c>
      <c r="C47" s="1" t="s">
        <v>1138</v>
      </c>
      <c r="D47" s="1" t="s">
        <v>1139</v>
      </c>
      <c r="E47" s="1" t="s">
        <v>45</v>
      </c>
      <c r="F47" s="1">
        <v>2026</v>
      </c>
      <c r="G47" s="1" t="str">
        <f>"9791138853514"</f>
        <v>9791138853514</v>
      </c>
      <c r="H47" s="1" t="s">
        <v>1140</v>
      </c>
    </row>
    <row r="48" spans="1:8" x14ac:dyDescent="0.3">
      <c r="A48" s="1">
        <v>46</v>
      </c>
      <c r="B48" s="1" t="s">
        <v>1141</v>
      </c>
      <c r="C48" s="1" t="s">
        <v>1142</v>
      </c>
      <c r="D48" s="1" t="s">
        <v>1143</v>
      </c>
      <c r="E48" s="1" t="s">
        <v>1144</v>
      </c>
      <c r="F48" s="1">
        <v>2026</v>
      </c>
      <c r="G48" s="1" t="str">
        <f>"9791194777977"</f>
        <v>9791194777977</v>
      </c>
      <c r="H48" s="1" t="s">
        <v>1145</v>
      </c>
    </row>
    <row r="49" spans="1:8" x14ac:dyDescent="0.3">
      <c r="A49" s="1">
        <v>47</v>
      </c>
      <c r="B49" s="1" t="s">
        <v>1146</v>
      </c>
      <c r="C49" s="1" t="s">
        <v>1147</v>
      </c>
      <c r="D49" s="1" t="s">
        <v>1148</v>
      </c>
      <c r="E49" s="1" t="s">
        <v>1149</v>
      </c>
      <c r="F49" s="1">
        <v>2026</v>
      </c>
      <c r="G49" s="1" t="str">
        <f>"9791199194342"</f>
        <v>9791199194342</v>
      </c>
      <c r="H49" s="1" t="s">
        <v>1150</v>
      </c>
    </row>
    <row r="50" spans="1:8" x14ac:dyDescent="0.3">
      <c r="A50" s="1">
        <v>48</v>
      </c>
      <c r="B50" s="1" t="s">
        <v>1151</v>
      </c>
      <c r="C50" s="1" t="s">
        <v>1152</v>
      </c>
      <c r="D50" s="1" t="s">
        <v>1153</v>
      </c>
      <c r="E50" s="1" t="s">
        <v>63</v>
      </c>
      <c r="F50" s="1">
        <v>2026</v>
      </c>
      <c r="G50" s="1" t="str">
        <f>"9791169094986"</f>
        <v>9791169094986</v>
      </c>
      <c r="H50" s="1" t="s">
        <v>1154</v>
      </c>
    </row>
    <row r="51" spans="1:8" x14ac:dyDescent="0.3">
      <c r="A51" s="1">
        <v>49</v>
      </c>
      <c r="B51" s="1" t="s">
        <v>1155</v>
      </c>
      <c r="C51" s="1" t="s">
        <v>1156</v>
      </c>
      <c r="D51" s="1" t="s">
        <v>1157</v>
      </c>
      <c r="E51" s="1" t="s">
        <v>1158</v>
      </c>
      <c r="F51" s="1">
        <v>2026</v>
      </c>
      <c r="G51" s="1" t="str">
        <f>"9791172133733"</f>
        <v>9791172133733</v>
      </c>
      <c r="H51" s="1" t="s">
        <v>1159</v>
      </c>
    </row>
    <row r="52" spans="1:8" x14ac:dyDescent="0.3">
      <c r="A52" s="1">
        <v>50</v>
      </c>
      <c r="B52" s="1" t="s">
        <v>1160</v>
      </c>
      <c r="C52" s="1" t="s">
        <v>1161</v>
      </c>
      <c r="D52" s="1" t="s">
        <v>1162</v>
      </c>
      <c r="E52" s="1" t="s">
        <v>44</v>
      </c>
      <c r="F52" s="1">
        <v>2026</v>
      </c>
      <c r="G52" s="1" t="str">
        <f>"9788972972020"</f>
        <v>9788972972020</v>
      </c>
      <c r="H52" s="1" t="s">
        <v>1163</v>
      </c>
    </row>
    <row r="53" spans="1:8" x14ac:dyDescent="0.3">
      <c r="A53" s="1">
        <v>51</v>
      </c>
      <c r="B53" s="1" t="s">
        <v>1164</v>
      </c>
      <c r="C53" s="1" t="s">
        <v>1165</v>
      </c>
      <c r="D53" s="1" t="s">
        <v>1166</v>
      </c>
      <c r="E53" s="1" t="s">
        <v>1167</v>
      </c>
      <c r="F53" s="1">
        <v>2026</v>
      </c>
      <c r="G53" s="1" t="str">
        <f>"9791193955161"</f>
        <v>9791193955161</v>
      </c>
      <c r="H53" s="1" t="s">
        <v>1168</v>
      </c>
    </row>
    <row r="54" spans="1:8" x14ac:dyDescent="0.3">
      <c r="A54" s="1">
        <v>52</v>
      </c>
      <c r="B54" s="1" t="s">
        <v>1169</v>
      </c>
      <c r="C54" s="1" t="s">
        <v>1170</v>
      </c>
      <c r="D54" s="1" t="s">
        <v>1171</v>
      </c>
      <c r="E54" s="1" t="s">
        <v>1172</v>
      </c>
      <c r="F54" s="1">
        <v>2026</v>
      </c>
      <c r="G54" s="1" t="str">
        <f>"9791170223153"</f>
        <v>9791170223153</v>
      </c>
      <c r="H54" s="1" t="s">
        <v>1173</v>
      </c>
    </row>
    <row r="55" spans="1:8" x14ac:dyDescent="0.3">
      <c r="A55" s="1">
        <v>53</v>
      </c>
      <c r="B55" s="1" t="s">
        <v>1174</v>
      </c>
      <c r="C55" s="1" t="s">
        <v>1175</v>
      </c>
      <c r="D55" s="1" t="s">
        <v>1176</v>
      </c>
      <c r="E55" s="1" t="s">
        <v>1177</v>
      </c>
      <c r="F55" s="1">
        <v>2026</v>
      </c>
      <c r="G55" s="1" t="str">
        <f>"9791124205228"</f>
        <v>9791124205228</v>
      </c>
      <c r="H55" s="1" t="s">
        <v>1178</v>
      </c>
    </row>
    <row r="56" spans="1:8" x14ac:dyDescent="0.3">
      <c r="A56" s="1">
        <v>54</v>
      </c>
      <c r="B56" s="1" t="s">
        <v>1179</v>
      </c>
      <c r="C56" s="1" t="s">
        <v>1180</v>
      </c>
      <c r="D56" s="1" t="s">
        <v>1181</v>
      </c>
      <c r="E56" s="1" t="s">
        <v>1182</v>
      </c>
      <c r="F56" s="1">
        <v>2026</v>
      </c>
      <c r="G56" s="1" t="str">
        <f>"9791194084303"</f>
        <v>9791194084303</v>
      </c>
      <c r="H56" s="1" t="s">
        <v>1183</v>
      </c>
    </row>
    <row r="57" spans="1:8" x14ac:dyDescent="0.3">
      <c r="A57" s="1">
        <v>55</v>
      </c>
      <c r="B57" s="1" t="s">
        <v>1184</v>
      </c>
      <c r="C57" s="1" t="s">
        <v>1185</v>
      </c>
      <c r="D57" s="1" t="s">
        <v>1186</v>
      </c>
      <c r="E57" s="1" t="s">
        <v>1187</v>
      </c>
      <c r="F57" s="1">
        <v>2026</v>
      </c>
      <c r="G57" s="1" t="str">
        <f>"9791193110973"</f>
        <v>9791193110973</v>
      </c>
      <c r="H57" s="1" t="s">
        <v>1188</v>
      </c>
    </row>
    <row r="58" spans="1:8" x14ac:dyDescent="0.3">
      <c r="A58" s="1">
        <v>56</v>
      </c>
      <c r="B58" s="1" t="s">
        <v>1189</v>
      </c>
      <c r="C58" s="1" t="s">
        <v>1190</v>
      </c>
      <c r="D58" s="1" t="s">
        <v>1191</v>
      </c>
      <c r="E58" s="1" t="s">
        <v>22</v>
      </c>
      <c r="F58" s="1">
        <v>2026</v>
      </c>
      <c r="G58" s="1" t="str">
        <f>"9791175910256"</f>
        <v>9791175910256</v>
      </c>
      <c r="H58" s="1" t="s">
        <v>1192</v>
      </c>
    </row>
    <row r="59" spans="1:8" x14ac:dyDescent="0.3">
      <c r="A59" s="1">
        <v>57</v>
      </c>
      <c r="B59" s="1" t="s">
        <v>1193</v>
      </c>
      <c r="C59" s="1" t="s">
        <v>1194</v>
      </c>
      <c r="D59" s="1" t="s">
        <v>1195</v>
      </c>
      <c r="E59" s="1" t="s">
        <v>1196</v>
      </c>
      <c r="F59" s="1">
        <v>2026</v>
      </c>
      <c r="G59" s="1" t="str">
        <f>"9791194232339"</f>
        <v>9791194232339</v>
      </c>
      <c r="H59" s="1" t="s">
        <v>1197</v>
      </c>
    </row>
    <row r="60" spans="1:8" x14ac:dyDescent="0.3">
      <c r="A60" s="1">
        <v>58</v>
      </c>
      <c r="B60" s="1" t="s">
        <v>1198</v>
      </c>
      <c r="C60" s="1" t="s">
        <v>1199</v>
      </c>
      <c r="D60" s="1" t="s">
        <v>1200</v>
      </c>
      <c r="E60" s="1" t="s">
        <v>1201</v>
      </c>
      <c r="F60" s="1">
        <v>2026</v>
      </c>
      <c r="G60" s="1" t="str">
        <f>"9791167742599"</f>
        <v>9791167742599</v>
      </c>
      <c r="H60" s="1" t="s">
        <v>1202</v>
      </c>
    </row>
    <row r="61" spans="1:8" x14ac:dyDescent="0.3">
      <c r="A61" s="1">
        <v>59</v>
      </c>
      <c r="B61" s="1" t="s">
        <v>1203</v>
      </c>
      <c r="C61" s="1" t="s">
        <v>1204</v>
      </c>
      <c r="D61" s="1" t="s">
        <v>1205</v>
      </c>
      <c r="E61" s="1" t="s">
        <v>1206</v>
      </c>
      <c r="F61" s="1">
        <v>2026</v>
      </c>
      <c r="G61" s="1" t="str">
        <f>"9791173577369"</f>
        <v>9791173577369</v>
      </c>
      <c r="H61" s="1" t="s">
        <v>1207</v>
      </c>
    </row>
    <row r="62" spans="1:8" x14ac:dyDescent="0.3">
      <c r="A62" s="1">
        <v>60</v>
      </c>
      <c r="B62" s="1" t="s">
        <v>1208</v>
      </c>
      <c r="C62" s="1" t="s">
        <v>1209</v>
      </c>
      <c r="D62" s="1" t="s">
        <v>1210</v>
      </c>
      <c r="E62" s="1" t="s">
        <v>1158</v>
      </c>
      <c r="F62" s="1">
        <v>2026</v>
      </c>
      <c r="G62" s="1" t="str">
        <f>"9791172133757"</f>
        <v>9791172133757</v>
      </c>
      <c r="H62" s="1" t="s">
        <v>1211</v>
      </c>
    </row>
    <row r="63" spans="1:8" x14ac:dyDescent="0.3">
      <c r="A63" s="1">
        <v>61</v>
      </c>
      <c r="B63" s="1" t="s">
        <v>1212</v>
      </c>
      <c r="C63" s="1" t="s">
        <v>1213</v>
      </c>
      <c r="D63" s="1" t="s">
        <v>1214</v>
      </c>
      <c r="E63" s="1" t="s">
        <v>40</v>
      </c>
      <c r="F63" s="1">
        <v>2026</v>
      </c>
      <c r="G63" s="1" t="str">
        <f>"9791157065264"</f>
        <v>9791157065264</v>
      </c>
      <c r="H63" s="1" t="s">
        <v>1215</v>
      </c>
    </row>
    <row r="64" spans="1:8" x14ac:dyDescent="0.3">
      <c r="A64" s="1">
        <v>62</v>
      </c>
      <c r="B64" s="1" t="s">
        <v>1216</v>
      </c>
      <c r="C64" s="1" t="s">
        <v>1217</v>
      </c>
      <c r="D64" s="1" t="s">
        <v>1218</v>
      </c>
      <c r="E64" s="1" t="s">
        <v>1219</v>
      </c>
      <c r="F64" s="1">
        <v>2026</v>
      </c>
      <c r="G64" s="1" t="str">
        <f>"9791194534594"</f>
        <v>9791194534594</v>
      </c>
      <c r="H64" s="1" t="s">
        <v>1220</v>
      </c>
    </row>
    <row r="65" spans="1:8" x14ac:dyDescent="0.3">
      <c r="A65" s="1">
        <v>63</v>
      </c>
      <c r="B65" s="1" t="s">
        <v>1221</v>
      </c>
      <c r="C65" s="1" t="s">
        <v>1222</v>
      </c>
      <c r="D65" s="1" t="s">
        <v>1223</v>
      </c>
      <c r="E65" s="1" t="s">
        <v>1224</v>
      </c>
      <c r="F65" s="1">
        <v>2026</v>
      </c>
      <c r="G65" s="1" t="str">
        <f>"9791170874348"</f>
        <v>9791170874348</v>
      </c>
      <c r="H65" s="1" t="s">
        <v>1225</v>
      </c>
    </row>
    <row r="66" spans="1:8" x14ac:dyDescent="0.3">
      <c r="A66" s="1">
        <v>64</v>
      </c>
      <c r="B66" s="1" t="s">
        <v>1226</v>
      </c>
      <c r="C66" s="1" t="s">
        <v>1227</v>
      </c>
      <c r="D66" s="1" t="s">
        <v>1228</v>
      </c>
      <c r="E66" s="1" t="s">
        <v>1229</v>
      </c>
      <c r="F66" s="1">
        <v>2026</v>
      </c>
      <c r="G66" s="1" t="str">
        <f>"9791124137086"</f>
        <v>9791124137086</v>
      </c>
      <c r="H66" s="1" t="s">
        <v>1230</v>
      </c>
    </row>
    <row r="67" spans="1:8" x14ac:dyDescent="0.3">
      <c r="A67" s="1">
        <v>65</v>
      </c>
      <c r="B67" s="1" t="s">
        <v>1231</v>
      </c>
      <c r="C67" s="1" t="s">
        <v>1232</v>
      </c>
      <c r="D67" s="1" t="s">
        <v>1233</v>
      </c>
      <c r="E67" s="1" t="s">
        <v>1234</v>
      </c>
      <c r="F67" s="1">
        <v>2026</v>
      </c>
      <c r="G67" s="1" t="str">
        <f>"9791155644300"</f>
        <v>9791155644300</v>
      </c>
      <c r="H67" s="1" t="s">
        <v>1235</v>
      </c>
    </row>
    <row r="68" spans="1:8" x14ac:dyDescent="0.3">
      <c r="A68" s="1">
        <v>66</v>
      </c>
      <c r="B68" s="1" t="s">
        <v>1236</v>
      </c>
      <c r="C68" s="1" t="s">
        <v>1237</v>
      </c>
      <c r="D68" s="1" t="s">
        <v>1238</v>
      </c>
      <c r="E68" s="1" t="s">
        <v>1239</v>
      </c>
      <c r="F68" s="1">
        <v>2026</v>
      </c>
      <c r="G68" s="1" t="str">
        <f>"9791199291928"</f>
        <v>9791199291928</v>
      </c>
      <c r="H68" s="1" t="s">
        <v>1240</v>
      </c>
    </row>
    <row r="69" spans="1:8" x14ac:dyDescent="0.3">
      <c r="A69" s="1">
        <v>67</v>
      </c>
      <c r="B69" s="1" t="s">
        <v>1241</v>
      </c>
      <c r="C69" s="1" t="s">
        <v>1242</v>
      </c>
      <c r="D69" s="1" t="s">
        <v>1243</v>
      </c>
      <c r="E69" s="1" t="s">
        <v>1244</v>
      </c>
      <c r="F69" s="1">
        <v>2026</v>
      </c>
      <c r="G69" s="1" t="str">
        <f>"9791194793519"</f>
        <v>9791194793519</v>
      </c>
      <c r="H69" s="1" t="s">
        <v>1245</v>
      </c>
    </row>
    <row r="70" spans="1:8" x14ac:dyDescent="0.3">
      <c r="A70" s="1">
        <v>68</v>
      </c>
      <c r="B70" s="1" t="s">
        <v>1246</v>
      </c>
      <c r="C70" s="1" t="s">
        <v>1247</v>
      </c>
      <c r="D70" s="1" t="s">
        <v>1248</v>
      </c>
      <c r="E70" s="1" t="s">
        <v>38</v>
      </c>
      <c r="F70" s="1">
        <v>2026</v>
      </c>
      <c r="G70" s="1" t="str">
        <f>"9791140717682"</f>
        <v>9791140717682</v>
      </c>
      <c r="H70" s="1" t="s">
        <v>1249</v>
      </c>
    </row>
    <row r="71" spans="1:8" x14ac:dyDescent="0.3">
      <c r="A71" s="1">
        <v>69</v>
      </c>
      <c r="B71" s="1" t="s">
        <v>1250</v>
      </c>
      <c r="C71" s="1" t="s">
        <v>1251</v>
      </c>
      <c r="D71" s="1" t="s">
        <v>1252</v>
      </c>
      <c r="E71" s="1" t="s">
        <v>1253</v>
      </c>
      <c r="F71" s="1">
        <v>2026</v>
      </c>
      <c r="G71" s="1" t="str">
        <f>"9791198741363"</f>
        <v>9791198741363</v>
      </c>
      <c r="H71" s="1" t="s">
        <v>1254</v>
      </c>
    </row>
    <row r="72" spans="1:8" x14ac:dyDescent="0.3">
      <c r="A72" s="1">
        <v>70</v>
      </c>
      <c r="B72" s="1" t="s">
        <v>1255</v>
      </c>
      <c r="C72" s="1" t="s">
        <v>1256</v>
      </c>
      <c r="D72" s="1" t="s">
        <v>1257</v>
      </c>
      <c r="E72" s="1" t="s">
        <v>1258</v>
      </c>
      <c r="F72" s="1">
        <v>2026</v>
      </c>
      <c r="G72" s="1" t="str">
        <f>"9791199710900"</f>
        <v>9791199710900</v>
      </c>
      <c r="H72" s="1" t="s">
        <v>1259</v>
      </c>
    </row>
    <row r="73" spans="1:8" x14ac:dyDescent="0.3">
      <c r="A73" s="1">
        <v>71</v>
      </c>
      <c r="B73" s="1" t="s">
        <v>1260</v>
      </c>
      <c r="C73" s="1" t="s">
        <v>1261</v>
      </c>
      <c r="D73" s="1" t="s">
        <v>1262</v>
      </c>
      <c r="E73" s="1" t="s">
        <v>63</v>
      </c>
      <c r="F73" s="1">
        <v>2026</v>
      </c>
      <c r="G73" s="1" t="str">
        <f>"9791169095082"</f>
        <v>9791169095082</v>
      </c>
      <c r="H73" s="1" t="s">
        <v>1263</v>
      </c>
    </row>
    <row r="74" spans="1:8" x14ac:dyDescent="0.3">
      <c r="A74" s="1">
        <v>72</v>
      </c>
      <c r="B74" s="1" t="s">
        <v>1264</v>
      </c>
      <c r="C74" s="1" t="s">
        <v>1265</v>
      </c>
      <c r="D74" s="1" t="s">
        <v>1266</v>
      </c>
      <c r="E74" s="1" t="s">
        <v>45</v>
      </c>
      <c r="F74" s="1">
        <v>2026</v>
      </c>
      <c r="G74" s="1" t="str">
        <f>"9791138853736"</f>
        <v>9791138853736</v>
      </c>
      <c r="H74" s="1" t="s">
        <v>1267</v>
      </c>
    </row>
    <row r="75" spans="1:8" x14ac:dyDescent="0.3">
      <c r="A75" s="1">
        <v>73</v>
      </c>
      <c r="B75" s="1" t="s">
        <v>1268</v>
      </c>
      <c r="C75" s="1" t="s">
        <v>1269</v>
      </c>
      <c r="D75" s="1" t="s">
        <v>1270</v>
      </c>
      <c r="E75" s="1" t="s">
        <v>1271</v>
      </c>
      <c r="F75" s="1">
        <v>2026</v>
      </c>
      <c r="G75" s="1" t="str">
        <f>"9791130397153"</f>
        <v>9791130397153</v>
      </c>
      <c r="H75" s="1" t="s">
        <v>1272</v>
      </c>
    </row>
    <row r="76" spans="1:8" x14ac:dyDescent="0.3">
      <c r="A76" s="1">
        <v>74</v>
      </c>
      <c r="B76" s="1" t="s">
        <v>1273</v>
      </c>
      <c r="C76" s="1" t="s">
        <v>1274</v>
      </c>
      <c r="D76" s="1" t="s">
        <v>1275</v>
      </c>
      <c r="E76" s="1" t="s">
        <v>1276</v>
      </c>
      <c r="F76" s="1">
        <v>2026</v>
      </c>
      <c r="G76" s="1" t="str">
        <f>"9791193378755"</f>
        <v>9791193378755</v>
      </c>
      <c r="H76" s="1" t="s">
        <v>1277</v>
      </c>
    </row>
    <row r="77" spans="1:8" x14ac:dyDescent="0.3">
      <c r="A77" s="1">
        <v>75</v>
      </c>
      <c r="B77" s="1" t="s">
        <v>1278</v>
      </c>
      <c r="C77" s="1" t="s">
        <v>1279</v>
      </c>
      <c r="D77" s="1" t="s">
        <v>1280</v>
      </c>
      <c r="E77" s="1" t="s">
        <v>39</v>
      </c>
      <c r="F77" s="1">
        <v>2026</v>
      </c>
      <c r="G77" s="1" t="str">
        <f>"9791173324703"</f>
        <v>9791173324703</v>
      </c>
      <c r="H77" s="1" t="s">
        <v>1281</v>
      </c>
    </row>
    <row r="78" spans="1:8" x14ac:dyDescent="0.3">
      <c r="A78" s="1">
        <v>76</v>
      </c>
      <c r="B78" s="1" t="s">
        <v>1282</v>
      </c>
      <c r="C78" s="1" t="s">
        <v>1283</v>
      </c>
      <c r="D78" s="1" t="s">
        <v>1284</v>
      </c>
      <c r="E78" s="1" t="s">
        <v>1285</v>
      </c>
      <c r="F78" s="1">
        <v>2026</v>
      </c>
      <c r="G78" s="1" t="str">
        <f>"9788959798148"</f>
        <v>9788959798148</v>
      </c>
      <c r="H78" s="1" t="s">
        <v>1286</v>
      </c>
    </row>
    <row r="79" spans="1:8" x14ac:dyDescent="0.3">
      <c r="A79" s="1">
        <v>77</v>
      </c>
      <c r="B79" s="1" t="s">
        <v>1287</v>
      </c>
      <c r="C79" s="1" t="s">
        <v>1288</v>
      </c>
      <c r="D79" s="1" t="s">
        <v>1289</v>
      </c>
      <c r="E79" s="1" t="s">
        <v>1290</v>
      </c>
      <c r="F79" s="1">
        <v>2026</v>
      </c>
      <c r="G79" s="1" t="str">
        <f>"9791193301074"</f>
        <v>9791193301074</v>
      </c>
      <c r="H79" s="1" t="s">
        <v>1291</v>
      </c>
    </row>
    <row r="80" spans="1:8" x14ac:dyDescent="0.3">
      <c r="A80" s="1">
        <v>78</v>
      </c>
      <c r="B80" s="1" t="s">
        <v>1292</v>
      </c>
      <c r="C80" s="1" t="s">
        <v>1293</v>
      </c>
      <c r="D80" s="1" t="s">
        <v>1294</v>
      </c>
      <c r="E80" s="1" t="s">
        <v>1295</v>
      </c>
      <c r="F80" s="1">
        <v>2026</v>
      </c>
      <c r="G80" s="1" t="str">
        <f>"9791163636908"</f>
        <v>9791163636908</v>
      </c>
      <c r="H80" s="1" t="s">
        <v>1296</v>
      </c>
    </row>
    <row r="81" spans="1:8" x14ac:dyDescent="0.3">
      <c r="A81" s="1">
        <v>79</v>
      </c>
      <c r="B81" s="1" t="s">
        <v>1297</v>
      </c>
      <c r="C81" s="1" t="s">
        <v>1298</v>
      </c>
      <c r="D81" s="1" t="s">
        <v>1299</v>
      </c>
      <c r="E81" s="1" t="s">
        <v>1300</v>
      </c>
      <c r="F81" s="1">
        <v>2026</v>
      </c>
      <c r="G81" s="1" t="str">
        <f>"9791167391469"</f>
        <v>9791167391469</v>
      </c>
      <c r="H81" s="1" t="s">
        <v>1301</v>
      </c>
    </row>
    <row r="82" spans="1:8" x14ac:dyDescent="0.3">
      <c r="A82" s="1">
        <v>80</v>
      </c>
      <c r="B82" s="1" t="s">
        <v>1302</v>
      </c>
      <c r="C82" s="1" t="s">
        <v>1303</v>
      </c>
      <c r="D82" s="1" t="s">
        <v>1304</v>
      </c>
      <c r="E82" s="1" t="s">
        <v>1305</v>
      </c>
      <c r="F82" s="1">
        <v>2026</v>
      </c>
      <c r="G82" s="1" t="str">
        <f>"9791124072196"</f>
        <v>9791124072196</v>
      </c>
      <c r="H82" s="1" t="s">
        <v>1306</v>
      </c>
    </row>
    <row r="83" spans="1:8" x14ac:dyDescent="0.3">
      <c r="A83" s="1">
        <v>81</v>
      </c>
      <c r="B83" s="1" t="s">
        <v>1307</v>
      </c>
      <c r="C83" s="1" t="s">
        <v>1308</v>
      </c>
      <c r="D83" s="1" t="s">
        <v>1309</v>
      </c>
      <c r="E83" s="1" t="s">
        <v>1310</v>
      </c>
      <c r="F83" s="1">
        <v>2026</v>
      </c>
      <c r="G83" s="1" t="str">
        <f>"9791124070352"</f>
        <v>9791124070352</v>
      </c>
      <c r="H83" s="1" t="s">
        <v>1311</v>
      </c>
    </row>
    <row r="84" spans="1:8" x14ac:dyDescent="0.3">
      <c r="A84" s="1">
        <v>82</v>
      </c>
      <c r="B84" s="1" t="s">
        <v>1312</v>
      </c>
      <c r="C84" s="1" t="s">
        <v>1313</v>
      </c>
      <c r="D84" s="1" t="s">
        <v>1314</v>
      </c>
      <c r="E84" s="1" t="s">
        <v>1315</v>
      </c>
      <c r="F84" s="1">
        <v>2026</v>
      </c>
      <c r="G84" s="1" t="str">
        <f>"9791188569977"</f>
        <v>9791188569977</v>
      </c>
      <c r="H84" s="1" t="s">
        <v>1316</v>
      </c>
    </row>
    <row r="85" spans="1:8" x14ac:dyDescent="0.3">
      <c r="A85" s="1">
        <v>83</v>
      </c>
      <c r="B85" s="1" t="s">
        <v>1317</v>
      </c>
      <c r="C85" s="1" t="s">
        <v>1318</v>
      </c>
      <c r="D85" s="1" t="s">
        <v>1319</v>
      </c>
      <c r="E85" s="1" t="s">
        <v>1320</v>
      </c>
      <c r="F85" s="1">
        <v>2026</v>
      </c>
      <c r="G85" s="1" t="str">
        <f>"9791191484373"</f>
        <v>9791191484373</v>
      </c>
      <c r="H85" s="1" t="s">
        <v>1321</v>
      </c>
    </row>
    <row r="86" spans="1:8" x14ac:dyDescent="0.3">
      <c r="A86" s="1">
        <v>84</v>
      </c>
      <c r="B86" s="1" t="s">
        <v>1322</v>
      </c>
      <c r="C86" s="1" t="s">
        <v>1323</v>
      </c>
      <c r="D86" s="1" t="s">
        <v>1324</v>
      </c>
      <c r="E86" s="1" t="s">
        <v>1325</v>
      </c>
      <c r="F86" s="1">
        <v>2026</v>
      </c>
      <c r="G86" s="1" t="str">
        <f>"9791171258956"</f>
        <v>9791171258956</v>
      </c>
      <c r="H86" s="1" t="s">
        <v>1326</v>
      </c>
    </row>
    <row r="87" spans="1:8" x14ac:dyDescent="0.3">
      <c r="A87" s="1">
        <v>85</v>
      </c>
      <c r="B87" s="1" t="s">
        <v>1327</v>
      </c>
      <c r="C87" s="1" t="s">
        <v>1328</v>
      </c>
      <c r="D87" s="1" t="s">
        <v>1329</v>
      </c>
      <c r="E87" s="1" t="s">
        <v>1330</v>
      </c>
      <c r="F87" s="1">
        <v>2026</v>
      </c>
      <c r="G87" s="1" t="str">
        <f>"9791199324305"</f>
        <v>9791199324305</v>
      </c>
      <c r="H87" s="1" t="s">
        <v>1331</v>
      </c>
    </row>
    <row r="88" spans="1:8" x14ac:dyDescent="0.3">
      <c r="A88" s="1">
        <v>86</v>
      </c>
      <c r="B88" s="1" t="s">
        <v>1332</v>
      </c>
      <c r="C88" s="1" t="s">
        <v>1333</v>
      </c>
      <c r="D88" s="1" t="s">
        <v>1334</v>
      </c>
      <c r="E88" s="1" t="s">
        <v>1335</v>
      </c>
      <c r="F88" s="1">
        <v>2026</v>
      </c>
      <c r="G88" s="1" t="str">
        <f>"9791140717118"</f>
        <v>9791140717118</v>
      </c>
      <c r="H88" s="1" t="s">
        <v>1336</v>
      </c>
    </row>
    <row r="89" spans="1:8" x14ac:dyDescent="0.3">
      <c r="A89" s="1">
        <v>87</v>
      </c>
      <c r="B89" s="1" t="s">
        <v>1337</v>
      </c>
      <c r="C89" s="1" t="s">
        <v>1338</v>
      </c>
      <c r="D89" s="1" t="s">
        <v>1339</v>
      </c>
      <c r="E89" s="1" t="s">
        <v>48</v>
      </c>
      <c r="F89" s="1">
        <v>2026</v>
      </c>
      <c r="G89" s="1" t="str">
        <f>"9788965967842"</f>
        <v>9788965967842</v>
      </c>
      <c r="H89" s="1" t="s">
        <v>1340</v>
      </c>
    </row>
    <row r="90" spans="1:8" x14ac:dyDescent="0.3">
      <c r="A90" s="1">
        <v>88</v>
      </c>
      <c r="B90" s="1" t="s">
        <v>1341</v>
      </c>
      <c r="C90" s="1" t="s">
        <v>1342</v>
      </c>
      <c r="D90" s="1" t="s">
        <v>1343</v>
      </c>
      <c r="E90" s="1" t="s">
        <v>62</v>
      </c>
      <c r="F90" s="1">
        <v>2026</v>
      </c>
      <c r="G90" s="1" t="str">
        <f>"9791171012022"</f>
        <v>9791171012022</v>
      </c>
      <c r="H90" s="1" t="s">
        <v>1344</v>
      </c>
    </row>
    <row r="91" spans="1:8" x14ac:dyDescent="0.3">
      <c r="A91" s="1">
        <v>89</v>
      </c>
      <c r="B91" s="1" t="s">
        <v>1345</v>
      </c>
      <c r="C91" s="1" t="s">
        <v>1346</v>
      </c>
      <c r="D91" s="1" t="s">
        <v>1347</v>
      </c>
      <c r="E91" s="1" t="s">
        <v>49</v>
      </c>
      <c r="F91" s="1">
        <v>2026</v>
      </c>
      <c r="G91" s="1" t="str">
        <f>"9791189680596"</f>
        <v>9791189680596</v>
      </c>
      <c r="H91" s="1" t="s">
        <v>1348</v>
      </c>
    </row>
    <row r="92" spans="1:8" x14ac:dyDescent="0.3">
      <c r="A92" s="1">
        <v>90</v>
      </c>
      <c r="B92" s="1" t="s">
        <v>1349</v>
      </c>
      <c r="C92" s="1" t="s">
        <v>1350</v>
      </c>
      <c r="D92" s="1" t="s">
        <v>1351</v>
      </c>
      <c r="E92" s="1" t="s">
        <v>1352</v>
      </c>
      <c r="F92" s="1">
        <v>2026</v>
      </c>
      <c r="G92" s="1" t="str">
        <f>"9791124002056"</f>
        <v>9791124002056</v>
      </c>
      <c r="H92" s="1" t="s">
        <v>1353</v>
      </c>
    </row>
    <row r="93" spans="1:8" x14ac:dyDescent="0.3">
      <c r="A93" s="1">
        <v>91</v>
      </c>
      <c r="B93" s="1" t="s">
        <v>1354</v>
      </c>
      <c r="C93" s="1" t="s">
        <v>1355</v>
      </c>
      <c r="D93" s="1" t="s">
        <v>1356</v>
      </c>
      <c r="E93" s="1" t="s">
        <v>1072</v>
      </c>
      <c r="F93" s="1">
        <v>2026</v>
      </c>
      <c r="G93" s="1" t="str">
        <f>"9788965967934"</f>
        <v>9788965967934</v>
      </c>
      <c r="H93" s="1" t="s">
        <v>1357</v>
      </c>
    </row>
    <row r="94" spans="1:8" x14ac:dyDescent="0.3">
      <c r="A94" s="1">
        <v>92</v>
      </c>
      <c r="B94" s="1" t="s">
        <v>1358</v>
      </c>
      <c r="C94" s="1" t="s">
        <v>1359</v>
      </c>
      <c r="D94" s="1" t="s">
        <v>1360</v>
      </c>
      <c r="E94" s="1" t="s">
        <v>39</v>
      </c>
      <c r="F94" s="1">
        <v>2026</v>
      </c>
      <c r="G94" s="1" t="str">
        <f>"9791173324857"</f>
        <v>9791173324857</v>
      </c>
      <c r="H94" s="1" t="s">
        <v>1361</v>
      </c>
    </row>
    <row r="95" spans="1:8" x14ac:dyDescent="0.3">
      <c r="A95" s="1">
        <v>93</v>
      </c>
      <c r="B95" s="1" t="s">
        <v>1362</v>
      </c>
      <c r="C95" s="1" t="s">
        <v>1363</v>
      </c>
      <c r="D95" s="1" t="s">
        <v>1364</v>
      </c>
      <c r="E95" s="1" t="s">
        <v>1365</v>
      </c>
      <c r="F95" s="1">
        <v>2026</v>
      </c>
      <c r="G95" s="1" t="str">
        <f>"9791187330370"</f>
        <v>9791187330370</v>
      </c>
      <c r="H95" s="1" t="s">
        <v>1366</v>
      </c>
    </row>
    <row r="96" spans="1:8" x14ac:dyDescent="0.3">
      <c r="A96" s="1">
        <v>94</v>
      </c>
      <c r="B96" s="1" t="s">
        <v>1367</v>
      </c>
      <c r="C96" s="1" t="s">
        <v>1368</v>
      </c>
      <c r="D96" s="1" t="s">
        <v>1369</v>
      </c>
      <c r="E96" s="1" t="s">
        <v>1044</v>
      </c>
      <c r="F96" s="1">
        <v>2026</v>
      </c>
      <c r="G96" s="1" t="str">
        <f>"9788925569970"</f>
        <v>9788925569970</v>
      </c>
      <c r="H96" s="1" t="s">
        <v>1370</v>
      </c>
    </row>
    <row r="97" spans="1:8" x14ac:dyDescent="0.3">
      <c r="A97" s="1">
        <v>95</v>
      </c>
      <c r="B97" s="1" t="s">
        <v>1371</v>
      </c>
      <c r="C97" s="1" t="s">
        <v>1372</v>
      </c>
      <c r="D97" s="1" t="s">
        <v>1373</v>
      </c>
      <c r="E97" s="1" t="s">
        <v>42</v>
      </c>
      <c r="F97" s="1">
        <v>2026</v>
      </c>
      <c r="G97" s="1" t="str">
        <f>"9791168731707"</f>
        <v>9791168731707</v>
      </c>
      <c r="H97" s="1" t="s">
        <v>1374</v>
      </c>
    </row>
    <row r="98" spans="1:8" x14ac:dyDescent="0.3">
      <c r="A98" s="1">
        <v>96</v>
      </c>
      <c r="B98" s="1" t="s">
        <v>1375</v>
      </c>
      <c r="C98" s="1" t="s">
        <v>1376</v>
      </c>
      <c r="D98" s="1" t="s">
        <v>1377</v>
      </c>
      <c r="E98" s="1" t="s">
        <v>1378</v>
      </c>
      <c r="F98" s="1">
        <v>2026</v>
      </c>
      <c r="G98" s="1" t="str">
        <f>"9791158774059"</f>
        <v>9791158774059</v>
      </c>
      <c r="H98" s="1" t="s">
        <v>1379</v>
      </c>
    </row>
    <row r="99" spans="1:8" x14ac:dyDescent="0.3">
      <c r="A99" s="1">
        <v>97</v>
      </c>
      <c r="B99" s="1" t="s">
        <v>1380</v>
      </c>
      <c r="C99" s="1" t="s">
        <v>1381</v>
      </c>
      <c r="D99" s="1" t="s">
        <v>1382</v>
      </c>
      <c r="E99" s="1" t="s">
        <v>1383</v>
      </c>
      <c r="F99" s="1">
        <v>2026</v>
      </c>
      <c r="G99" s="1" t="str">
        <f>"9791194880356"</f>
        <v>9791194880356</v>
      </c>
      <c r="H99" s="1" t="s">
        <v>1384</v>
      </c>
    </row>
    <row r="100" spans="1:8" x14ac:dyDescent="0.3">
      <c r="A100" s="1">
        <v>98</v>
      </c>
      <c r="B100" s="1" t="s">
        <v>1385</v>
      </c>
      <c r="C100" s="1" t="s">
        <v>1386</v>
      </c>
      <c r="D100" s="1" t="s">
        <v>1387</v>
      </c>
      <c r="E100" s="1" t="s">
        <v>1388</v>
      </c>
      <c r="F100" s="1">
        <v>2026</v>
      </c>
      <c r="G100" s="1" t="str">
        <f>"9791198958860"</f>
        <v>9791198958860</v>
      </c>
      <c r="H100" s="1" t="s">
        <v>1389</v>
      </c>
    </row>
    <row r="101" spans="1:8" x14ac:dyDescent="0.3">
      <c r="A101" s="1">
        <v>99</v>
      </c>
      <c r="B101" s="1" t="s">
        <v>1390</v>
      </c>
      <c r="C101" s="1" t="s">
        <v>1391</v>
      </c>
      <c r="D101" s="1" t="s">
        <v>1392</v>
      </c>
      <c r="E101" s="1" t="s">
        <v>1393</v>
      </c>
      <c r="F101" s="1">
        <v>2026</v>
      </c>
      <c r="G101" s="1" t="str">
        <f>"9791199504516"</f>
        <v>9791199504516</v>
      </c>
      <c r="H101" s="1" t="s">
        <v>1394</v>
      </c>
    </row>
    <row r="102" spans="1:8" x14ac:dyDescent="0.3">
      <c r="A102" s="1">
        <v>100</v>
      </c>
      <c r="B102" s="1" t="s">
        <v>1395</v>
      </c>
      <c r="C102" s="1" t="s">
        <v>1396</v>
      </c>
      <c r="D102" s="1" t="s">
        <v>1397</v>
      </c>
      <c r="E102" s="1" t="s">
        <v>1398</v>
      </c>
      <c r="F102" s="1">
        <v>2026</v>
      </c>
      <c r="G102" s="1" t="str">
        <f>"9788962626889"</f>
        <v>9788962626889</v>
      </c>
      <c r="H102" s="1" t="s">
        <v>1399</v>
      </c>
    </row>
    <row r="103" spans="1:8" x14ac:dyDescent="0.3">
      <c r="A103" s="1">
        <v>101</v>
      </c>
      <c r="B103" s="1" t="s">
        <v>1400</v>
      </c>
      <c r="C103" s="1" t="s">
        <v>1401</v>
      </c>
      <c r="D103" s="1" t="s">
        <v>1402</v>
      </c>
      <c r="E103" s="1" t="s">
        <v>1126</v>
      </c>
      <c r="F103" s="1">
        <v>2026</v>
      </c>
      <c r="G103" s="1" t="str">
        <f>"9791174574381"</f>
        <v>9791174574381</v>
      </c>
      <c r="H103" s="1" t="s">
        <v>1403</v>
      </c>
    </row>
    <row r="104" spans="1:8" x14ac:dyDescent="0.3">
      <c r="A104" s="1">
        <v>102</v>
      </c>
      <c r="B104" s="1" t="s">
        <v>1404</v>
      </c>
      <c r="C104" s="1" t="s">
        <v>1405</v>
      </c>
      <c r="D104" s="1" t="s">
        <v>1406</v>
      </c>
      <c r="E104" s="1" t="s">
        <v>50</v>
      </c>
      <c r="F104" s="1">
        <v>2026</v>
      </c>
      <c r="G104" s="1" t="str">
        <f>"9791168624474"</f>
        <v>9791168624474</v>
      </c>
      <c r="H104" s="1" t="s">
        <v>1407</v>
      </c>
    </row>
    <row r="105" spans="1:8" x14ac:dyDescent="0.3">
      <c r="A105" s="1">
        <v>103</v>
      </c>
      <c r="B105" s="1" t="s">
        <v>1408</v>
      </c>
      <c r="C105" s="1" t="s">
        <v>1409</v>
      </c>
      <c r="D105" s="1" t="s">
        <v>1410</v>
      </c>
      <c r="E105" s="1" t="s">
        <v>36</v>
      </c>
      <c r="F105" s="1">
        <v>2026</v>
      </c>
      <c r="G105" s="1" t="str">
        <f>"9791191587845"</f>
        <v>9791191587845</v>
      </c>
      <c r="H105" s="1" t="s">
        <v>1411</v>
      </c>
    </row>
    <row r="106" spans="1:8" x14ac:dyDescent="0.3">
      <c r="A106" s="1">
        <v>104</v>
      </c>
      <c r="B106" s="1" t="s">
        <v>1412</v>
      </c>
      <c r="C106" s="1" t="s">
        <v>1413</v>
      </c>
      <c r="D106" s="1" t="s">
        <v>1414</v>
      </c>
      <c r="E106" s="1" t="s">
        <v>1415</v>
      </c>
      <c r="F106" s="1">
        <v>2026</v>
      </c>
      <c r="G106" s="1" t="str">
        <f>"9791193801246"</f>
        <v>9791193801246</v>
      </c>
      <c r="H106" s="1" t="s">
        <v>1416</v>
      </c>
    </row>
    <row r="107" spans="1:8" x14ac:dyDescent="0.3">
      <c r="A107" s="1">
        <v>105</v>
      </c>
      <c r="B107" s="1" t="s">
        <v>1417</v>
      </c>
      <c r="C107" s="1" t="s">
        <v>1418</v>
      </c>
      <c r="D107" s="1" t="s">
        <v>1419</v>
      </c>
      <c r="E107" s="1" t="s">
        <v>1420</v>
      </c>
      <c r="F107" s="1">
        <v>2026</v>
      </c>
      <c r="G107" s="1" t="str">
        <f>"9791191180268"</f>
        <v>9791191180268</v>
      </c>
      <c r="H107" s="1" t="s">
        <v>1421</v>
      </c>
    </row>
    <row r="108" spans="1:8" x14ac:dyDescent="0.3">
      <c r="A108" s="1">
        <v>106</v>
      </c>
      <c r="B108" s="1" t="s">
        <v>1422</v>
      </c>
      <c r="C108" s="1" t="s">
        <v>1423</v>
      </c>
      <c r="D108" s="1" t="s">
        <v>1424</v>
      </c>
      <c r="E108" s="1" t="s">
        <v>1425</v>
      </c>
      <c r="F108" s="1">
        <v>2026</v>
      </c>
      <c r="G108" s="1" t="str">
        <f>"9791193407479"</f>
        <v>9791193407479</v>
      </c>
      <c r="H108" s="1" t="s">
        <v>1426</v>
      </c>
    </row>
    <row r="109" spans="1:8" x14ac:dyDescent="0.3">
      <c r="A109" s="1">
        <v>107</v>
      </c>
      <c r="B109" s="1" t="s">
        <v>1427</v>
      </c>
      <c r="C109" s="1" t="s">
        <v>1428</v>
      </c>
      <c r="D109" s="1" t="s">
        <v>1429</v>
      </c>
      <c r="E109" s="1" t="s">
        <v>1430</v>
      </c>
      <c r="F109" s="1">
        <v>2026</v>
      </c>
      <c r="G109" s="1" t="str">
        <f>"9791190920612"</f>
        <v>9791190920612</v>
      </c>
      <c r="H109" s="1" t="s">
        <v>1431</v>
      </c>
    </row>
    <row r="110" spans="1:8" x14ac:dyDescent="0.3">
      <c r="A110" s="1">
        <v>108</v>
      </c>
      <c r="B110" s="1" t="s">
        <v>1432</v>
      </c>
      <c r="C110" s="1" t="s">
        <v>1433</v>
      </c>
      <c r="D110" s="1" t="s">
        <v>1434</v>
      </c>
      <c r="E110" s="1" t="s">
        <v>1182</v>
      </c>
      <c r="F110" s="1">
        <v>2026</v>
      </c>
      <c r="G110" s="1" t="str">
        <f>"9791194084273"</f>
        <v>9791194084273</v>
      </c>
      <c r="H110" s="1" t="s">
        <v>1435</v>
      </c>
    </row>
    <row r="111" spans="1:8" x14ac:dyDescent="0.3">
      <c r="A111" s="1">
        <v>109</v>
      </c>
      <c r="B111" s="1" t="s">
        <v>1436</v>
      </c>
      <c r="C111" s="1" t="s">
        <v>1437</v>
      </c>
      <c r="D111" s="1" t="s">
        <v>1438</v>
      </c>
      <c r="E111" s="1" t="s">
        <v>1439</v>
      </c>
      <c r="F111" s="1">
        <v>2026</v>
      </c>
      <c r="G111" s="1" t="str">
        <f>"9791194278177"</f>
        <v>9791194278177</v>
      </c>
      <c r="H111" s="1" t="s">
        <v>1440</v>
      </c>
    </row>
    <row r="112" spans="1:8" x14ac:dyDescent="0.3">
      <c r="A112" s="1">
        <v>110</v>
      </c>
      <c r="B112" s="1" t="s">
        <v>1441</v>
      </c>
      <c r="C112" s="1" t="s">
        <v>1442</v>
      </c>
      <c r="D112" s="1" t="s">
        <v>1443</v>
      </c>
      <c r="E112" s="1" t="s">
        <v>28</v>
      </c>
      <c r="F112" s="1">
        <v>2025</v>
      </c>
      <c r="G112" s="1" t="str">
        <f>"9791171530281"</f>
        <v>9791171530281</v>
      </c>
      <c r="H112" s="1" t="s">
        <v>1444</v>
      </c>
    </row>
    <row r="113" spans="1:8" x14ac:dyDescent="0.3">
      <c r="A113" s="1">
        <v>111</v>
      </c>
      <c r="B113" s="1" t="s">
        <v>1445</v>
      </c>
      <c r="C113" s="1" t="s">
        <v>1446</v>
      </c>
      <c r="D113" s="1" t="s">
        <v>1447</v>
      </c>
      <c r="E113" s="1" t="s">
        <v>1448</v>
      </c>
      <c r="F113" s="1">
        <v>2026</v>
      </c>
      <c r="G113" s="1" t="str">
        <f>"9788947288170"</f>
        <v>9788947288170</v>
      </c>
      <c r="H113" s="1" t="s">
        <v>1449</v>
      </c>
    </row>
    <row r="114" spans="1:8" x14ac:dyDescent="0.3">
      <c r="A114" s="1">
        <v>112</v>
      </c>
      <c r="B114" s="1" t="s">
        <v>1450</v>
      </c>
      <c r="C114" s="1" t="s">
        <v>1451</v>
      </c>
      <c r="D114" s="1" t="s">
        <v>1452</v>
      </c>
      <c r="E114" s="1" t="s">
        <v>1453</v>
      </c>
      <c r="F114" s="1">
        <v>2025</v>
      </c>
      <c r="G114" s="1" t="str">
        <f>"9791197360480"</f>
        <v>9791197360480</v>
      </c>
      <c r="H114" s="1" t="s">
        <v>1454</v>
      </c>
    </row>
    <row r="115" spans="1:8" x14ac:dyDescent="0.3">
      <c r="A115" s="1">
        <v>113</v>
      </c>
      <c r="B115" s="1" t="s">
        <v>1455</v>
      </c>
      <c r="C115" s="1" t="s">
        <v>1456</v>
      </c>
      <c r="D115" s="1" t="s">
        <v>53</v>
      </c>
      <c r="E115" s="1" t="s">
        <v>52</v>
      </c>
      <c r="F115" s="1">
        <v>2026</v>
      </c>
      <c r="G115" s="1" t="str">
        <f>"9791194634829"</f>
        <v>9791194634829</v>
      </c>
      <c r="H115" s="1" t="s">
        <v>1457</v>
      </c>
    </row>
    <row r="116" spans="1:8" x14ac:dyDescent="0.3">
      <c r="A116" s="1">
        <v>114</v>
      </c>
      <c r="B116" s="1" t="s">
        <v>1458</v>
      </c>
      <c r="C116" s="1" t="s">
        <v>1459</v>
      </c>
      <c r="D116" s="1" t="s">
        <v>1460</v>
      </c>
      <c r="E116" s="1" t="s">
        <v>1461</v>
      </c>
      <c r="F116" s="1">
        <v>2026</v>
      </c>
      <c r="G116" s="1" t="str">
        <f>"9791191975321"</f>
        <v>9791191975321</v>
      </c>
      <c r="H116" s="1" t="s">
        <v>1462</v>
      </c>
    </row>
    <row r="117" spans="1:8" x14ac:dyDescent="0.3">
      <c r="A117" s="1">
        <v>115</v>
      </c>
      <c r="B117" s="1" t="s">
        <v>1463</v>
      </c>
      <c r="C117" s="1" t="s">
        <v>1464</v>
      </c>
      <c r="D117" s="1" t="s">
        <v>1465</v>
      </c>
      <c r="E117" s="1" t="s">
        <v>1466</v>
      </c>
      <c r="F117" s="1">
        <v>2026</v>
      </c>
      <c r="G117" s="1" t="str">
        <f>"9791191509625"</f>
        <v>9791191509625</v>
      </c>
      <c r="H117" s="1" t="s">
        <v>1467</v>
      </c>
    </row>
    <row r="118" spans="1:8" x14ac:dyDescent="0.3">
      <c r="A118" s="1">
        <v>116</v>
      </c>
      <c r="B118" s="1" t="s">
        <v>1468</v>
      </c>
      <c r="C118" s="1" t="s">
        <v>1469</v>
      </c>
      <c r="D118" s="1" t="s">
        <v>1470</v>
      </c>
      <c r="E118" s="1" t="s">
        <v>1471</v>
      </c>
      <c r="F118" s="1">
        <v>2026</v>
      </c>
      <c r="G118" s="1" t="str">
        <f>"9791194891109"</f>
        <v>9791194891109</v>
      </c>
      <c r="H118" s="1" t="s">
        <v>1472</v>
      </c>
    </row>
    <row r="119" spans="1:8" x14ac:dyDescent="0.3">
      <c r="A119" s="1">
        <v>117</v>
      </c>
      <c r="B119" s="1" t="s">
        <v>1473</v>
      </c>
      <c r="C119" s="1" t="s">
        <v>1474</v>
      </c>
      <c r="D119" s="1" t="s">
        <v>1475</v>
      </c>
      <c r="E119" s="1" t="s">
        <v>46</v>
      </c>
      <c r="F119" s="1">
        <v>2026</v>
      </c>
      <c r="G119" s="1" t="str">
        <f>"9791168273986"</f>
        <v>9791168273986</v>
      </c>
      <c r="H119" s="1" t="s">
        <v>1476</v>
      </c>
    </row>
    <row r="120" spans="1:8" x14ac:dyDescent="0.3">
      <c r="A120" s="1">
        <v>118</v>
      </c>
      <c r="B120" s="1" t="s">
        <v>1477</v>
      </c>
      <c r="C120" s="1" t="s">
        <v>1478</v>
      </c>
      <c r="D120" s="1" t="s">
        <v>1479</v>
      </c>
      <c r="E120" s="1" t="s">
        <v>1480</v>
      </c>
      <c r="F120" s="1">
        <v>2026</v>
      </c>
      <c r="G120" s="1" t="str">
        <f>"9791193857359"</f>
        <v>9791193857359</v>
      </c>
      <c r="H120" s="1" t="s">
        <v>1481</v>
      </c>
    </row>
    <row r="121" spans="1:8" x14ac:dyDescent="0.3">
      <c r="A121" s="1">
        <v>119</v>
      </c>
      <c r="B121" s="1" t="s">
        <v>1482</v>
      </c>
      <c r="C121" s="1" t="s">
        <v>1483</v>
      </c>
      <c r="D121" s="1" t="s">
        <v>1479</v>
      </c>
      <c r="E121" s="1" t="s">
        <v>1480</v>
      </c>
      <c r="F121" s="1">
        <v>2026</v>
      </c>
      <c r="G121" s="1" t="str">
        <f>"9791193857366"</f>
        <v>9791193857366</v>
      </c>
      <c r="H121" s="1" t="s">
        <v>1484</v>
      </c>
    </row>
    <row r="122" spans="1:8" x14ac:dyDescent="0.3">
      <c r="A122" s="1">
        <v>120</v>
      </c>
      <c r="B122" s="1" t="s">
        <v>1485</v>
      </c>
      <c r="C122" s="1" t="s">
        <v>1486</v>
      </c>
      <c r="D122" s="1" t="s">
        <v>1487</v>
      </c>
      <c r="E122" s="1" t="s">
        <v>1488</v>
      </c>
      <c r="F122" s="1">
        <v>2025</v>
      </c>
      <c r="G122" s="1" t="str">
        <f>"9791197130144"</f>
        <v>9791197130144</v>
      </c>
      <c r="H122" s="1" t="s">
        <v>1489</v>
      </c>
    </row>
    <row r="123" spans="1:8" x14ac:dyDescent="0.3">
      <c r="A123" s="1">
        <v>121</v>
      </c>
      <c r="B123" s="1" t="s">
        <v>1490</v>
      </c>
      <c r="C123" s="1" t="s">
        <v>1491</v>
      </c>
      <c r="D123" s="1" t="s">
        <v>1492</v>
      </c>
      <c r="E123" s="1" t="s">
        <v>43</v>
      </c>
      <c r="F123" s="1">
        <v>2026</v>
      </c>
      <c r="G123" s="1" t="str">
        <f>"9788937448669"</f>
        <v>9788937448669</v>
      </c>
      <c r="H123" s="1" t="s">
        <v>1493</v>
      </c>
    </row>
    <row r="124" spans="1:8" x14ac:dyDescent="0.3">
      <c r="A124" s="1">
        <v>122</v>
      </c>
      <c r="B124" s="1" t="s">
        <v>1494</v>
      </c>
      <c r="C124" s="1" t="s">
        <v>1495</v>
      </c>
      <c r="D124" s="1" t="s">
        <v>1496</v>
      </c>
      <c r="E124" s="1" t="s">
        <v>1497</v>
      </c>
      <c r="F124" s="1">
        <v>2026</v>
      </c>
      <c r="G124" s="1" t="str">
        <f>"9791172101732"</f>
        <v>9791172101732</v>
      </c>
      <c r="H124" s="1" t="s">
        <v>1498</v>
      </c>
    </row>
    <row r="125" spans="1:8" x14ac:dyDescent="0.3">
      <c r="A125" s="1">
        <v>123</v>
      </c>
      <c r="B125" s="1" t="s">
        <v>1499</v>
      </c>
      <c r="C125" s="1" t="s">
        <v>1500</v>
      </c>
      <c r="D125" s="1" t="s">
        <v>1501</v>
      </c>
      <c r="E125" s="1" t="s">
        <v>1502</v>
      </c>
      <c r="F125" s="1">
        <v>2026</v>
      </c>
      <c r="G125" s="1" t="str">
        <f>"9791189217938"</f>
        <v>9791189217938</v>
      </c>
      <c r="H125" s="1" t="s">
        <v>1503</v>
      </c>
    </row>
    <row r="126" spans="1:8" x14ac:dyDescent="0.3">
      <c r="A126" s="1">
        <v>124</v>
      </c>
      <c r="B126" s="1" t="s">
        <v>1504</v>
      </c>
      <c r="C126" s="1" t="s">
        <v>1505</v>
      </c>
      <c r="D126" s="1" t="s">
        <v>1506</v>
      </c>
      <c r="E126" s="1" t="s">
        <v>1507</v>
      </c>
      <c r="F126" s="1">
        <v>2026</v>
      </c>
      <c r="G126" s="1" t="str">
        <f>"9791199126671"</f>
        <v>9791199126671</v>
      </c>
      <c r="H126" s="1" t="s">
        <v>1508</v>
      </c>
    </row>
    <row r="127" spans="1:8" x14ac:dyDescent="0.3">
      <c r="A127" s="1">
        <v>125</v>
      </c>
      <c r="B127" s="1" t="s">
        <v>1509</v>
      </c>
      <c r="C127" s="1" t="s">
        <v>1510</v>
      </c>
      <c r="D127" s="1" t="s">
        <v>1511</v>
      </c>
      <c r="E127" s="1" t="s">
        <v>1507</v>
      </c>
      <c r="F127" s="1">
        <v>2025</v>
      </c>
      <c r="G127" s="1" t="str">
        <f>"9791199126657"</f>
        <v>9791199126657</v>
      </c>
      <c r="H127" s="1" t="s">
        <v>1512</v>
      </c>
    </row>
    <row r="128" spans="1:8" x14ac:dyDescent="0.3">
      <c r="A128" s="1">
        <v>126</v>
      </c>
      <c r="B128" s="1" t="s">
        <v>1513</v>
      </c>
      <c r="C128" s="1" t="s">
        <v>1514</v>
      </c>
      <c r="D128" s="1" t="s">
        <v>1515</v>
      </c>
      <c r="E128" s="1" t="s">
        <v>1448</v>
      </c>
      <c r="F128" s="1">
        <v>2026</v>
      </c>
      <c r="G128" s="1" t="str">
        <f>"9788947288187"</f>
        <v>9788947288187</v>
      </c>
      <c r="H128" s="1" t="s">
        <v>1516</v>
      </c>
    </row>
    <row r="129" spans="1:8" x14ac:dyDescent="0.3">
      <c r="A129" s="1">
        <v>127</v>
      </c>
      <c r="B129" s="1" t="s">
        <v>1517</v>
      </c>
      <c r="C129" s="1" t="s">
        <v>1518</v>
      </c>
      <c r="D129" s="1" t="s">
        <v>1519</v>
      </c>
      <c r="E129" s="1" t="s">
        <v>1520</v>
      </c>
      <c r="F129" s="1">
        <v>2025</v>
      </c>
      <c r="G129" s="1" t="str">
        <f>"9791187594352"</f>
        <v>9791187594352</v>
      </c>
      <c r="H129" s="1" t="s">
        <v>1521</v>
      </c>
    </row>
    <row r="130" spans="1:8" x14ac:dyDescent="0.3">
      <c r="A130" s="1">
        <v>128</v>
      </c>
      <c r="B130" s="1" t="s">
        <v>1522</v>
      </c>
      <c r="C130" s="1" t="s">
        <v>1523</v>
      </c>
      <c r="D130" s="1" t="s">
        <v>1524</v>
      </c>
      <c r="E130" s="1" t="s">
        <v>1525</v>
      </c>
      <c r="F130" s="1">
        <v>2026</v>
      </c>
      <c r="G130" s="1" t="str">
        <f>"9791185429298"</f>
        <v>9791185429298</v>
      </c>
      <c r="H130" s="1" t="s">
        <v>1526</v>
      </c>
    </row>
    <row r="131" spans="1:8" x14ac:dyDescent="0.3">
      <c r="A131" s="1">
        <v>129</v>
      </c>
      <c r="B131" s="1" t="s">
        <v>1527</v>
      </c>
      <c r="C131" s="1" t="s">
        <v>1528</v>
      </c>
      <c r="D131" s="1" t="s">
        <v>1529</v>
      </c>
      <c r="E131" s="1" t="s">
        <v>1530</v>
      </c>
      <c r="F131" s="1">
        <v>2026</v>
      </c>
      <c r="G131" s="1" t="str">
        <f>"9791199118966"</f>
        <v>9791199118966</v>
      </c>
      <c r="H131" s="1" t="s">
        <v>1531</v>
      </c>
    </row>
    <row r="132" spans="1:8" x14ac:dyDescent="0.3">
      <c r="A132" s="1">
        <v>130</v>
      </c>
      <c r="B132" s="1" t="s">
        <v>1532</v>
      </c>
      <c r="C132" s="1" t="s">
        <v>1533</v>
      </c>
      <c r="D132" s="1" t="s">
        <v>1534</v>
      </c>
      <c r="E132" s="1" t="s">
        <v>1535</v>
      </c>
      <c r="F132" s="1">
        <v>2026</v>
      </c>
      <c r="G132" s="1" t="str">
        <f>"9791164672127"</f>
        <v>9791164672127</v>
      </c>
      <c r="H132" s="1" t="s">
        <v>1536</v>
      </c>
    </row>
    <row r="133" spans="1:8" x14ac:dyDescent="0.3">
      <c r="A133" s="1">
        <v>131</v>
      </c>
      <c r="B133" s="1" t="s">
        <v>1537</v>
      </c>
      <c r="C133" s="1" t="s">
        <v>1538</v>
      </c>
      <c r="D133" s="1" t="s">
        <v>1539</v>
      </c>
      <c r="E133" s="1" t="s">
        <v>1540</v>
      </c>
      <c r="F133" s="1">
        <v>2026</v>
      </c>
      <c r="G133" s="1" t="str">
        <f>"9791199280571"</f>
        <v>9791199280571</v>
      </c>
      <c r="H133" s="1" t="s">
        <v>1541</v>
      </c>
    </row>
    <row r="134" spans="1:8" x14ac:dyDescent="0.3">
      <c r="A134" s="1">
        <v>132</v>
      </c>
      <c r="B134" s="1" t="s">
        <v>1542</v>
      </c>
      <c r="C134" s="1" t="s">
        <v>1543</v>
      </c>
      <c r="D134" s="1" t="s">
        <v>1544</v>
      </c>
      <c r="E134" s="1" t="s">
        <v>1545</v>
      </c>
      <c r="F134" s="1">
        <v>2026</v>
      </c>
      <c r="G134" s="1" t="str">
        <f>"9788975826993"</f>
        <v>9788975826993</v>
      </c>
      <c r="H134" s="1" t="s">
        <v>1546</v>
      </c>
    </row>
    <row r="135" spans="1:8" x14ac:dyDescent="0.3">
      <c r="A135" s="1">
        <v>133</v>
      </c>
      <c r="B135" s="1" t="s">
        <v>1547</v>
      </c>
      <c r="C135" s="1" t="s">
        <v>1548</v>
      </c>
      <c r="D135" s="1" t="s">
        <v>1549</v>
      </c>
      <c r="E135" s="1" t="s">
        <v>57</v>
      </c>
      <c r="F135" s="1">
        <v>2026</v>
      </c>
      <c r="G135" s="1" t="str">
        <f>"9791167701473"</f>
        <v>9791167701473</v>
      </c>
      <c r="H135" s="1" t="s">
        <v>1550</v>
      </c>
    </row>
    <row r="136" spans="1:8" x14ac:dyDescent="0.3">
      <c r="A136" s="1">
        <v>134</v>
      </c>
      <c r="B136" s="1" t="s">
        <v>1551</v>
      </c>
      <c r="C136" s="1" t="s">
        <v>1552</v>
      </c>
      <c r="D136" s="1" t="s">
        <v>1553</v>
      </c>
      <c r="E136" s="1" t="s">
        <v>1554</v>
      </c>
      <c r="F136" s="1">
        <v>2026</v>
      </c>
      <c r="G136" s="1" t="str">
        <f>"9788968930522"</f>
        <v>9788968930522</v>
      </c>
      <c r="H136" s="1" t="s">
        <v>1555</v>
      </c>
    </row>
    <row r="137" spans="1:8" x14ac:dyDescent="0.3">
      <c r="A137" s="1">
        <v>135</v>
      </c>
      <c r="B137" s="1" t="s">
        <v>1556</v>
      </c>
      <c r="C137" s="1" t="s">
        <v>1557</v>
      </c>
      <c r="D137" s="1" t="s">
        <v>1558</v>
      </c>
      <c r="E137" s="1" t="s">
        <v>1559</v>
      </c>
      <c r="F137" s="1">
        <v>2026</v>
      </c>
      <c r="G137" s="1" t="str">
        <f>"9791198611949"</f>
        <v>9791198611949</v>
      </c>
      <c r="H137" s="1" t="s">
        <v>1560</v>
      </c>
    </row>
    <row r="138" spans="1:8" x14ac:dyDescent="0.3">
      <c r="A138" s="1">
        <v>136</v>
      </c>
      <c r="B138" s="1" t="s">
        <v>1561</v>
      </c>
      <c r="C138" s="1" t="s">
        <v>1562</v>
      </c>
      <c r="D138" s="1" t="s">
        <v>1563</v>
      </c>
      <c r="E138" s="1" t="s">
        <v>1564</v>
      </c>
      <c r="F138" s="1">
        <v>2026</v>
      </c>
      <c r="G138" s="1" t="str">
        <f>"9791193225295"</f>
        <v>9791193225295</v>
      </c>
      <c r="H138" s="1" t="s">
        <v>1565</v>
      </c>
    </row>
    <row r="139" spans="1:8" x14ac:dyDescent="0.3">
      <c r="A139" s="1">
        <v>137</v>
      </c>
      <c r="B139" s="1" t="s">
        <v>1566</v>
      </c>
      <c r="C139" s="1" t="s">
        <v>1567</v>
      </c>
      <c r="D139" s="1" t="s">
        <v>1568</v>
      </c>
      <c r="E139" s="1" t="s">
        <v>1569</v>
      </c>
      <c r="F139" s="1">
        <v>2026</v>
      </c>
      <c r="G139" s="1" t="str">
        <f>"9791187812456"</f>
        <v>9791187812456</v>
      </c>
      <c r="H139" s="1" t="s">
        <v>1570</v>
      </c>
    </row>
    <row r="140" spans="1:8" x14ac:dyDescent="0.3">
      <c r="A140" s="1">
        <v>138</v>
      </c>
      <c r="B140" s="1" t="s">
        <v>1571</v>
      </c>
      <c r="C140" s="1" t="s">
        <v>1572</v>
      </c>
      <c r="D140" s="1" t="s">
        <v>1573</v>
      </c>
      <c r="E140" s="1" t="s">
        <v>1574</v>
      </c>
      <c r="F140" s="1">
        <v>2026</v>
      </c>
      <c r="G140" s="1" t="str">
        <f>"9791168756816"</f>
        <v>9791168756816</v>
      </c>
      <c r="H140" s="1" t="s">
        <v>1575</v>
      </c>
    </row>
    <row r="141" spans="1:8" x14ac:dyDescent="0.3">
      <c r="A141" s="1">
        <v>139</v>
      </c>
      <c r="B141" s="1" t="s">
        <v>1576</v>
      </c>
      <c r="C141" s="1" t="s">
        <v>1577</v>
      </c>
      <c r="D141" s="1" t="s">
        <v>1578</v>
      </c>
      <c r="E141" s="1" t="s">
        <v>1579</v>
      </c>
      <c r="F141" s="1">
        <v>2026</v>
      </c>
      <c r="G141" s="1" t="str">
        <f>"9791198743091"</f>
        <v>9791198743091</v>
      </c>
      <c r="H141" s="1" t="s">
        <v>1580</v>
      </c>
    </row>
    <row r="142" spans="1:8" x14ac:dyDescent="0.3">
      <c r="A142" s="1">
        <v>140</v>
      </c>
      <c r="B142" s="1" t="s">
        <v>1581</v>
      </c>
      <c r="C142" s="1" t="s">
        <v>1582</v>
      </c>
      <c r="D142" s="1" t="s">
        <v>1583</v>
      </c>
      <c r="E142" s="1" t="s">
        <v>1584</v>
      </c>
      <c r="F142" s="1">
        <v>2026</v>
      </c>
      <c r="G142" s="1" t="str">
        <f>"9791157404759"</f>
        <v>9791157404759</v>
      </c>
      <c r="H142" s="1" t="s">
        <v>1585</v>
      </c>
    </row>
    <row r="143" spans="1:8" x14ac:dyDescent="0.3">
      <c r="A143" s="1">
        <v>141</v>
      </c>
      <c r="B143" s="1" t="s">
        <v>1586</v>
      </c>
      <c r="C143" s="1" t="s">
        <v>1587</v>
      </c>
      <c r="D143" s="1" t="s">
        <v>1588</v>
      </c>
      <c r="E143" s="1" t="s">
        <v>55</v>
      </c>
      <c r="F143" s="1">
        <v>2026</v>
      </c>
      <c r="G143" s="1" t="str">
        <f>"9788960909724"</f>
        <v>9788960909724</v>
      </c>
      <c r="H143" s="1" t="s">
        <v>1589</v>
      </c>
    </row>
    <row r="144" spans="1:8" x14ac:dyDescent="0.3">
      <c r="A144" s="1">
        <v>142</v>
      </c>
      <c r="B144" s="1" t="s">
        <v>1590</v>
      </c>
      <c r="C144" s="1" t="s">
        <v>1591</v>
      </c>
      <c r="D144" s="1" t="s">
        <v>1592</v>
      </c>
      <c r="E144" s="1" t="s">
        <v>41</v>
      </c>
      <c r="F144" s="1">
        <v>2026</v>
      </c>
      <c r="G144" s="1" t="str">
        <f>"9791176210232"</f>
        <v>9791176210232</v>
      </c>
      <c r="H144" s="1" t="s">
        <v>1593</v>
      </c>
    </row>
    <row r="145" spans="1:8" x14ac:dyDescent="0.3">
      <c r="A145" s="1">
        <v>143</v>
      </c>
      <c r="B145" s="1" t="s">
        <v>1594</v>
      </c>
      <c r="C145" s="1" t="s">
        <v>1595</v>
      </c>
      <c r="D145" s="1" t="s">
        <v>1596</v>
      </c>
      <c r="E145" s="1" t="s">
        <v>1597</v>
      </c>
      <c r="F145" s="1">
        <v>2026</v>
      </c>
      <c r="G145" s="1" t="str">
        <f>"9788997870974"</f>
        <v>9788997870974</v>
      </c>
      <c r="H145" s="1" t="s">
        <v>1598</v>
      </c>
    </row>
    <row r="146" spans="1:8" x14ac:dyDescent="0.3">
      <c r="A146" s="1">
        <v>144</v>
      </c>
      <c r="B146" s="1" t="s">
        <v>1599</v>
      </c>
      <c r="C146" s="1" t="s">
        <v>1600</v>
      </c>
      <c r="D146" s="1" t="s">
        <v>1601</v>
      </c>
      <c r="E146" s="1" t="s">
        <v>1602</v>
      </c>
      <c r="F146" s="1">
        <v>2026</v>
      </c>
      <c r="G146" s="1" t="str">
        <f>"9791175770898"</f>
        <v>9791175770898</v>
      </c>
      <c r="H146" s="1" t="s">
        <v>1603</v>
      </c>
    </row>
    <row r="147" spans="1:8" x14ac:dyDescent="0.3">
      <c r="A147" s="1">
        <v>145</v>
      </c>
      <c r="B147" s="1" t="s">
        <v>1604</v>
      </c>
      <c r="C147" s="1" t="s">
        <v>1605</v>
      </c>
      <c r="D147" s="1" t="s">
        <v>1606</v>
      </c>
      <c r="E147" s="1" t="s">
        <v>1607</v>
      </c>
      <c r="F147" s="1">
        <v>2026</v>
      </c>
      <c r="G147" s="1" t="str">
        <f>"9791130674926"</f>
        <v>9791130674926</v>
      </c>
      <c r="H147" s="1" t="s">
        <v>1608</v>
      </c>
    </row>
    <row r="148" spans="1:8" x14ac:dyDescent="0.3">
      <c r="A148" s="1">
        <v>146</v>
      </c>
      <c r="B148" s="1" t="s">
        <v>1609</v>
      </c>
      <c r="C148" s="1" t="s">
        <v>1610</v>
      </c>
      <c r="D148" s="1" t="s">
        <v>1611</v>
      </c>
      <c r="E148" s="1" t="s">
        <v>1612</v>
      </c>
      <c r="F148" s="1">
        <v>2026</v>
      </c>
      <c r="G148" s="1" t="str">
        <f>"9791198792129"</f>
        <v>9791198792129</v>
      </c>
      <c r="H148" s="1" t="s">
        <v>1613</v>
      </c>
    </row>
    <row r="149" spans="1:8" x14ac:dyDescent="0.3">
      <c r="A149" s="1">
        <v>147</v>
      </c>
      <c r="B149" s="1" t="s">
        <v>1614</v>
      </c>
      <c r="C149" s="1" t="s">
        <v>1615</v>
      </c>
      <c r="D149" s="1" t="s">
        <v>1616</v>
      </c>
      <c r="E149" s="1" t="s">
        <v>1617</v>
      </c>
      <c r="F149" s="1">
        <v>2026</v>
      </c>
      <c r="G149" s="1" t="str">
        <f>"9791167567574"</f>
        <v>9791167567574</v>
      </c>
      <c r="H149" s="1" t="s">
        <v>1618</v>
      </c>
    </row>
    <row r="150" spans="1:8" x14ac:dyDescent="0.3">
      <c r="A150" s="1">
        <v>148</v>
      </c>
      <c r="B150" s="1" t="s">
        <v>1619</v>
      </c>
      <c r="C150" s="1" t="s">
        <v>1620</v>
      </c>
      <c r="D150" s="1" t="s">
        <v>1621</v>
      </c>
      <c r="E150" s="1" t="s">
        <v>1622</v>
      </c>
      <c r="F150" s="1">
        <v>2026</v>
      </c>
      <c r="G150" s="1" t="str">
        <f>"9791175771437"</f>
        <v>9791175771437</v>
      </c>
      <c r="H150" s="1" t="s">
        <v>1623</v>
      </c>
    </row>
    <row r="151" spans="1:8" x14ac:dyDescent="0.3">
      <c r="A151" s="1">
        <v>149</v>
      </c>
      <c r="B151" s="1" t="s">
        <v>1624</v>
      </c>
      <c r="C151" s="1" t="s">
        <v>1625</v>
      </c>
      <c r="D151" s="1" t="s">
        <v>1626</v>
      </c>
      <c r="E151" s="1" t="s">
        <v>1627</v>
      </c>
      <c r="F151" s="1">
        <v>2026</v>
      </c>
      <c r="G151" s="1" t="str">
        <f>"9791194741794"</f>
        <v>9791194741794</v>
      </c>
      <c r="H151" s="1" t="s">
        <v>1628</v>
      </c>
    </row>
    <row r="152" spans="1:8" x14ac:dyDescent="0.3">
      <c r="A152" s="1">
        <v>150</v>
      </c>
      <c r="B152" s="1" t="s">
        <v>1629</v>
      </c>
      <c r="C152" s="1" t="s">
        <v>1630</v>
      </c>
      <c r="D152" s="1" t="s">
        <v>1631</v>
      </c>
      <c r="E152" s="1" t="s">
        <v>1632</v>
      </c>
      <c r="F152" s="1">
        <v>2026</v>
      </c>
      <c r="G152" s="1" t="str">
        <f>"9791198892263"</f>
        <v>9791198892263</v>
      </c>
      <c r="H152" s="1" t="s">
        <v>1633</v>
      </c>
    </row>
    <row r="153" spans="1:8" x14ac:dyDescent="0.3">
      <c r="A153" s="1">
        <v>151</v>
      </c>
      <c r="B153" s="1" t="s">
        <v>1634</v>
      </c>
      <c r="C153" s="1" t="s">
        <v>1635</v>
      </c>
      <c r="D153" s="1" t="s">
        <v>1636</v>
      </c>
      <c r="E153" s="1" t="s">
        <v>1637</v>
      </c>
      <c r="F153" s="1">
        <v>2026</v>
      </c>
      <c r="G153" s="1" t="str">
        <f>"9791158162016"</f>
        <v>9791158162016</v>
      </c>
      <c r="H153" s="1" t="s">
        <v>1638</v>
      </c>
    </row>
    <row r="154" spans="1:8" x14ac:dyDescent="0.3">
      <c r="A154" s="1">
        <v>152</v>
      </c>
      <c r="B154" s="1" t="s">
        <v>1639</v>
      </c>
      <c r="C154" s="1" t="s">
        <v>1640</v>
      </c>
      <c r="D154" s="1" t="s">
        <v>1641</v>
      </c>
      <c r="E154" s="1" t="s">
        <v>1642</v>
      </c>
      <c r="F154" s="1">
        <v>2026</v>
      </c>
      <c r="G154" s="1" t="str">
        <f>"9791198886170"</f>
        <v>9791198886170</v>
      </c>
      <c r="H154" s="1" t="s">
        <v>1643</v>
      </c>
    </row>
    <row r="155" spans="1:8" x14ac:dyDescent="0.3">
      <c r="A155" s="1">
        <v>153</v>
      </c>
      <c r="B155" s="1" t="s">
        <v>1644</v>
      </c>
      <c r="C155" s="1" t="s">
        <v>1645</v>
      </c>
      <c r="D155" s="1" t="s">
        <v>1646</v>
      </c>
      <c r="E155" s="1" t="s">
        <v>58</v>
      </c>
      <c r="F155" s="1">
        <v>2026</v>
      </c>
      <c r="G155" s="1" t="str">
        <f>"9791173557224"</f>
        <v>9791173557224</v>
      </c>
      <c r="H155" s="1" t="s">
        <v>1647</v>
      </c>
    </row>
    <row r="156" spans="1:8" x14ac:dyDescent="0.3">
      <c r="A156" s="1">
        <v>154</v>
      </c>
      <c r="B156" s="1" t="s">
        <v>1648</v>
      </c>
      <c r="C156" s="1" t="s">
        <v>1649</v>
      </c>
      <c r="D156" s="1" t="s">
        <v>1650</v>
      </c>
      <c r="E156" s="1" t="s">
        <v>1651</v>
      </c>
      <c r="F156" s="1">
        <v>2026</v>
      </c>
      <c r="G156" s="1" t="str">
        <f>"9791193540435"</f>
        <v>9791193540435</v>
      </c>
      <c r="H156" s="1" t="s">
        <v>1652</v>
      </c>
    </row>
    <row r="157" spans="1:8" x14ac:dyDescent="0.3">
      <c r="A157" s="1">
        <v>155</v>
      </c>
      <c r="B157" s="1" t="s">
        <v>1653</v>
      </c>
      <c r="C157" s="1" t="s">
        <v>1654</v>
      </c>
      <c r="D157" s="1" t="s">
        <v>1655</v>
      </c>
      <c r="E157" s="1" t="s">
        <v>41</v>
      </c>
      <c r="F157" s="1">
        <v>2026</v>
      </c>
      <c r="G157" s="1" t="str">
        <f>"9791176210003"</f>
        <v>9791176210003</v>
      </c>
      <c r="H157" s="1" t="s">
        <v>1656</v>
      </c>
    </row>
    <row r="158" spans="1:8" x14ac:dyDescent="0.3">
      <c r="A158" s="1">
        <v>156</v>
      </c>
      <c r="B158" s="1" t="s">
        <v>1657</v>
      </c>
      <c r="C158" s="1" t="s">
        <v>1658</v>
      </c>
      <c r="D158" s="1" t="s">
        <v>1659</v>
      </c>
      <c r="E158" s="1" t="s">
        <v>1660</v>
      </c>
      <c r="F158" s="1">
        <v>2026</v>
      </c>
      <c r="G158" s="1" t="str">
        <f>"9791169299749"</f>
        <v>9791169299749</v>
      </c>
      <c r="H158" s="1" t="s">
        <v>1661</v>
      </c>
    </row>
    <row r="159" spans="1:8" x14ac:dyDescent="0.3">
      <c r="A159" s="1">
        <v>157</v>
      </c>
      <c r="B159" s="1" t="s">
        <v>1662</v>
      </c>
      <c r="C159" s="1" t="s">
        <v>1663</v>
      </c>
      <c r="D159" s="1" t="s">
        <v>1664</v>
      </c>
      <c r="E159" s="1" t="s">
        <v>1665</v>
      </c>
      <c r="F159" s="1">
        <v>2026</v>
      </c>
      <c r="G159" s="1" t="str">
        <f>"9791173557026"</f>
        <v>9791173557026</v>
      </c>
      <c r="H159" s="1" t="s">
        <v>1666</v>
      </c>
    </row>
    <row r="160" spans="1:8" x14ac:dyDescent="0.3">
      <c r="A160" s="1">
        <v>158</v>
      </c>
      <c r="B160" s="1" t="s">
        <v>1667</v>
      </c>
      <c r="C160" s="1" t="s">
        <v>1668</v>
      </c>
      <c r="D160" s="1" t="s">
        <v>1669</v>
      </c>
      <c r="E160" s="1" t="s">
        <v>1670</v>
      </c>
      <c r="F160" s="1">
        <v>2026</v>
      </c>
      <c r="G160" s="1" t="str">
        <f>"9791166893933"</f>
        <v>9791166893933</v>
      </c>
      <c r="H160" s="1" t="s">
        <v>1671</v>
      </c>
    </row>
    <row r="161" spans="1:8" x14ac:dyDescent="0.3">
      <c r="A161" s="1">
        <v>159</v>
      </c>
      <c r="B161" s="1" t="s">
        <v>1672</v>
      </c>
      <c r="C161" s="1" t="s">
        <v>1673</v>
      </c>
      <c r="D161" s="1" t="s">
        <v>1674</v>
      </c>
      <c r="E161" s="1" t="s">
        <v>1675</v>
      </c>
      <c r="F161" s="1">
        <v>2026</v>
      </c>
      <c r="G161" s="1" t="str">
        <f>"9791194047384"</f>
        <v>9791194047384</v>
      </c>
      <c r="H161" s="1" t="s">
        <v>1676</v>
      </c>
    </row>
    <row r="162" spans="1:8" x14ac:dyDescent="0.3">
      <c r="A162" s="1">
        <v>160</v>
      </c>
      <c r="B162" s="1" t="s">
        <v>1677</v>
      </c>
      <c r="C162" s="1" t="s">
        <v>1678</v>
      </c>
      <c r="D162" s="1" t="s">
        <v>1679</v>
      </c>
      <c r="E162" s="1" t="s">
        <v>56</v>
      </c>
      <c r="F162" s="1">
        <v>2026</v>
      </c>
      <c r="G162" s="1" t="str">
        <f>"9791175981065"</f>
        <v>9791175981065</v>
      </c>
      <c r="H162" s="1" t="s">
        <v>1680</v>
      </c>
    </row>
    <row r="163" spans="1:8" x14ac:dyDescent="0.3">
      <c r="A163" s="1">
        <v>161</v>
      </c>
      <c r="B163" s="1" t="s">
        <v>1681</v>
      </c>
      <c r="C163" s="1" t="s">
        <v>1682</v>
      </c>
      <c r="D163" s="1" t="s">
        <v>1683</v>
      </c>
      <c r="E163" s="1" t="s">
        <v>1684</v>
      </c>
      <c r="F163" s="1">
        <v>2026</v>
      </c>
      <c r="G163" s="1" t="str">
        <f>"9791169086523"</f>
        <v>9791169086523</v>
      </c>
      <c r="H163" s="1" t="s">
        <v>1685</v>
      </c>
    </row>
    <row r="164" spans="1:8" x14ac:dyDescent="0.3">
      <c r="A164" s="1">
        <v>162</v>
      </c>
      <c r="B164" s="1" t="s">
        <v>1686</v>
      </c>
      <c r="C164" s="1" t="s">
        <v>1687</v>
      </c>
      <c r="D164" s="1" t="s">
        <v>1688</v>
      </c>
      <c r="E164" s="1" t="s">
        <v>1689</v>
      </c>
      <c r="F164" s="1">
        <v>2026</v>
      </c>
      <c r="G164" s="1" t="str">
        <f>"9791170489665"</f>
        <v>9791170489665</v>
      </c>
      <c r="H164" s="1" t="s">
        <v>1690</v>
      </c>
    </row>
    <row r="165" spans="1:8" x14ac:dyDescent="0.3">
      <c r="A165" s="1">
        <v>163</v>
      </c>
      <c r="B165" s="1" t="s">
        <v>1691</v>
      </c>
      <c r="C165" s="1" t="s">
        <v>1692</v>
      </c>
      <c r="D165" s="1" t="s">
        <v>1693</v>
      </c>
      <c r="E165" s="1" t="s">
        <v>1694</v>
      </c>
      <c r="F165" s="1">
        <v>2025</v>
      </c>
      <c r="G165" s="1" t="str">
        <f>"9791198426819"</f>
        <v>9791198426819</v>
      </c>
      <c r="H165" s="1" t="s">
        <v>1695</v>
      </c>
    </row>
    <row r="166" spans="1:8" x14ac:dyDescent="0.3">
      <c r="A166" s="1">
        <v>164</v>
      </c>
      <c r="B166" s="1" t="s">
        <v>1696</v>
      </c>
      <c r="C166" s="1" t="s">
        <v>1697</v>
      </c>
      <c r="D166" s="1" t="s">
        <v>1698</v>
      </c>
      <c r="E166" s="1" t="s">
        <v>1699</v>
      </c>
      <c r="F166" s="1">
        <v>2026</v>
      </c>
      <c r="G166" s="1" t="str">
        <f>"9791175771031"</f>
        <v>9791175771031</v>
      </c>
      <c r="H166" s="1" t="s">
        <v>1700</v>
      </c>
    </row>
    <row r="167" spans="1:8" x14ac:dyDescent="0.3">
      <c r="A167" s="1">
        <v>165</v>
      </c>
      <c r="B167" s="1" t="s">
        <v>1701</v>
      </c>
      <c r="C167" s="1" t="s">
        <v>1702</v>
      </c>
      <c r="D167" s="1" t="s">
        <v>1703</v>
      </c>
      <c r="E167" s="1" t="s">
        <v>1704</v>
      </c>
      <c r="F167" s="1">
        <v>2026</v>
      </c>
      <c r="G167" s="1" t="str">
        <f>"9791194530879"</f>
        <v>9791194530879</v>
      </c>
      <c r="H167" s="1" t="s">
        <v>1705</v>
      </c>
    </row>
    <row r="168" spans="1:8" x14ac:dyDescent="0.3">
      <c r="A168" s="1">
        <v>166</v>
      </c>
      <c r="B168" s="1" t="s">
        <v>1706</v>
      </c>
      <c r="C168" s="1" t="s">
        <v>1707</v>
      </c>
      <c r="D168" s="1" t="s">
        <v>1708</v>
      </c>
      <c r="E168" s="1" t="s">
        <v>1709</v>
      </c>
      <c r="F168" s="1">
        <v>2026</v>
      </c>
      <c r="G168" s="1" t="str">
        <f>"9791192738734"</f>
        <v>9791192738734</v>
      </c>
      <c r="H168" s="1" t="s">
        <v>1710</v>
      </c>
    </row>
    <row r="169" spans="1:8" x14ac:dyDescent="0.3">
      <c r="A169" s="1">
        <v>167</v>
      </c>
      <c r="B169" s="1" t="s">
        <v>1711</v>
      </c>
      <c r="C169" s="1" t="s">
        <v>1712</v>
      </c>
      <c r="D169" s="1" t="s">
        <v>1713</v>
      </c>
      <c r="E169" s="1" t="s">
        <v>1714</v>
      </c>
      <c r="F169" s="1">
        <v>2026</v>
      </c>
      <c r="G169" s="1" t="str">
        <f>"9791142343421"</f>
        <v>9791142343421</v>
      </c>
      <c r="H169" s="1" t="s">
        <v>1715</v>
      </c>
    </row>
    <row r="170" spans="1:8" x14ac:dyDescent="0.3">
      <c r="A170" s="1">
        <v>168</v>
      </c>
      <c r="B170" s="1" t="s">
        <v>1716</v>
      </c>
      <c r="C170" s="1" t="s">
        <v>1717</v>
      </c>
      <c r="D170" s="1" t="s">
        <v>1718</v>
      </c>
      <c r="E170" s="1" t="s">
        <v>1719</v>
      </c>
      <c r="F170" s="1">
        <v>2026</v>
      </c>
      <c r="G170" s="1" t="str">
        <f>"9791159924682"</f>
        <v>9791159924682</v>
      </c>
      <c r="H170" s="1" t="s">
        <v>1720</v>
      </c>
    </row>
    <row r="171" spans="1:8" x14ac:dyDescent="0.3">
      <c r="A171" s="1">
        <v>169</v>
      </c>
      <c r="B171" s="1" t="s">
        <v>1721</v>
      </c>
      <c r="C171" s="1" t="s">
        <v>1722</v>
      </c>
      <c r="D171" s="1" t="s">
        <v>1723</v>
      </c>
      <c r="E171" s="1" t="s">
        <v>1724</v>
      </c>
      <c r="F171" s="1">
        <v>2026</v>
      </c>
      <c r="G171" s="1" t="str">
        <f>"9791186643242"</f>
        <v>9791186643242</v>
      </c>
      <c r="H171" s="1" t="s">
        <v>1725</v>
      </c>
    </row>
    <row r="172" spans="1:8" x14ac:dyDescent="0.3">
      <c r="A172" s="1">
        <v>170</v>
      </c>
      <c r="B172" s="1" t="s">
        <v>1726</v>
      </c>
      <c r="C172" s="1" t="s">
        <v>1727</v>
      </c>
      <c r="D172" s="1" t="s">
        <v>1728</v>
      </c>
      <c r="E172" s="1" t="s">
        <v>43</v>
      </c>
      <c r="F172" s="1">
        <v>2026</v>
      </c>
      <c r="G172" s="1" t="str">
        <f>"9788937449062"</f>
        <v>9788937449062</v>
      </c>
      <c r="H172" s="1" t="s">
        <v>1729</v>
      </c>
    </row>
    <row r="173" spans="1:8" x14ac:dyDescent="0.3">
      <c r="A173" s="1">
        <v>171</v>
      </c>
      <c r="B173" s="1" t="s">
        <v>1730</v>
      </c>
      <c r="C173" s="1" t="s">
        <v>1731</v>
      </c>
      <c r="D173" s="1" t="s">
        <v>1732</v>
      </c>
      <c r="E173" s="1" t="s">
        <v>1733</v>
      </c>
      <c r="F173" s="1">
        <v>2026</v>
      </c>
      <c r="G173" s="1" t="str">
        <f>"9791175242418"</f>
        <v>9791175242418</v>
      </c>
      <c r="H173" s="1" t="s">
        <v>1734</v>
      </c>
    </row>
    <row r="174" spans="1:8" x14ac:dyDescent="0.3">
      <c r="A174" s="1">
        <v>172</v>
      </c>
      <c r="B174" s="1" t="s">
        <v>1735</v>
      </c>
      <c r="C174" s="1" t="s">
        <v>1736</v>
      </c>
      <c r="D174" s="1" t="s">
        <v>1737</v>
      </c>
      <c r="E174" s="1" t="s">
        <v>1738</v>
      </c>
      <c r="F174" s="1">
        <v>2026</v>
      </c>
      <c r="G174" s="1" t="str">
        <f>"9791193078822"</f>
        <v>9791193078822</v>
      </c>
      <c r="H174" s="1" t="s">
        <v>1739</v>
      </c>
    </row>
    <row r="175" spans="1:8" x14ac:dyDescent="0.3">
      <c r="A175" s="1">
        <v>173</v>
      </c>
      <c r="B175" s="1" t="s">
        <v>1740</v>
      </c>
      <c r="C175" s="1" t="s">
        <v>1741</v>
      </c>
      <c r="D175" s="1" t="s">
        <v>1742</v>
      </c>
      <c r="E175" s="1" t="s">
        <v>42</v>
      </c>
      <c r="F175" s="1">
        <v>2026</v>
      </c>
      <c r="G175" s="1" t="str">
        <f>"9791168731684"</f>
        <v>9791168731684</v>
      </c>
      <c r="H175" s="1" t="s">
        <v>1743</v>
      </c>
    </row>
    <row r="176" spans="1:8" x14ac:dyDescent="0.3">
      <c r="A176" s="1">
        <v>174</v>
      </c>
      <c r="B176" s="1" t="s">
        <v>1744</v>
      </c>
      <c r="C176" s="1" t="s">
        <v>1745</v>
      </c>
      <c r="D176" s="1" t="s">
        <v>1746</v>
      </c>
      <c r="E176" s="1" t="s">
        <v>1747</v>
      </c>
      <c r="F176" s="1">
        <v>2026</v>
      </c>
      <c r="G176" s="1" t="str">
        <f>"9791197826191"</f>
        <v>9791197826191</v>
      </c>
      <c r="H176" s="1" t="s">
        <v>1748</v>
      </c>
    </row>
    <row r="177" spans="1:8" x14ac:dyDescent="0.3">
      <c r="A177" s="1">
        <v>175</v>
      </c>
      <c r="B177" s="1" t="s">
        <v>1749</v>
      </c>
      <c r="C177" s="1" t="s">
        <v>1750</v>
      </c>
      <c r="D177" s="1" t="s">
        <v>1751</v>
      </c>
      <c r="E177" s="1" t="s">
        <v>1752</v>
      </c>
      <c r="F177" s="1">
        <v>2026</v>
      </c>
      <c r="G177" s="1" t="str">
        <f>"9791198532800"</f>
        <v>9791198532800</v>
      </c>
      <c r="H177" s="1" t="s">
        <v>1753</v>
      </c>
    </row>
    <row r="178" spans="1:8" x14ac:dyDescent="0.3">
      <c r="A178" s="1">
        <v>176</v>
      </c>
      <c r="B178" s="1" t="s">
        <v>1754</v>
      </c>
      <c r="C178" s="1" t="s">
        <v>1755</v>
      </c>
      <c r="D178" s="1" t="s">
        <v>1756</v>
      </c>
      <c r="E178" s="1" t="s">
        <v>1757</v>
      </c>
      <c r="F178" s="1">
        <v>2026</v>
      </c>
      <c r="G178" s="1" t="str">
        <f>"9791124038284"</f>
        <v>9791124038284</v>
      </c>
      <c r="H178" s="1" t="s">
        <v>1758</v>
      </c>
    </row>
    <row r="179" spans="1:8" x14ac:dyDescent="0.3">
      <c r="A179" s="1">
        <v>177</v>
      </c>
      <c r="B179" s="1" t="s">
        <v>1759</v>
      </c>
      <c r="C179" s="1" t="s">
        <v>1760</v>
      </c>
      <c r="D179" s="1" t="s">
        <v>1761</v>
      </c>
      <c r="E179" s="1" t="s">
        <v>1762</v>
      </c>
      <c r="F179" s="1">
        <v>2026</v>
      </c>
      <c r="G179" s="1" t="str">
        <f>"9791190626361"</f>
        <v>9791190626361</v>
      </c>
      <c r="H179" s="1" t="s">
        <v>1763</v>
      </c>
    </row>
    <row r="180" spans="1:8" x14ac:dyDescent="0.3">
      <c r="A180" s="1">
        <v>178</v>
      </c>
      <c r="B180" s="1" t="s">
        <v>1764</v>
      </c>
      <c r="C180" s="1" t="s">
        <v>1765</v>
      </c>
      <c r="D180" s="1" t="s">
        <v>1766</v>
      </c>
      <c r="E180" s="1" t="s">
        <v>1767</v>
      </c>
      <c r="F180" s="1">
        <v>2026</v>
      </c>
      <c r="G180" s="1" t="str">
        <f>"9791160274998"</f>
        <v>9791160274998</v>
      </c>
      <c r="H180" s="1" t="s">
        <v>1768</v>
      </c>
    </row>
    <row r="181" spans="1:8" x14ac:dyDescent="0.3">
      <c r="A181" s="1">
        <v>179</v>
      </c>
      <c r="B181" s="1" t="s">
        <v>1769</v>
      </c>
      <c r="C181" s="1" t="s">
        <v>1770</v>
      </c>
      <c r="D181" s="1" t="s">
        <v>1771</v>
      </c>
      <c r="E181" s="1" t="s">
        <v>1772</v>
      </c>
      <c r="F181" s="1">
        <v>2026</v>
      </c>
      <c r="G181" s="1" t="str">
        <f>"9791193866429"</f>
        <v>9791193866429</v>
      </c>
      <c r="H181" s="1" t="s">
        <v>1773</v>
      </c>
    </row>
    <row r="182" spans="1:8" x14ac:dyDescent="0.3">
      <c r="A182" s="1">
        <v>180</v>
      </c>
      <c r="B182" s="1" t="s">
        <v>1774</v>
      </c>
      <c r="C182" s="1" t="s">
        <v>1775</v>
      </c>
      <c r="D182" s="1" t="s">
        <v>1776</v>
      </c>
      <c r="E182" s="1" t="s">
        <v>1777</v>
      </c>
      <c r="F182" s="1">
        <v>2026</v>
      </c>
      <c r="G182" s="1" t="str">
        <f>"9791190533782"</f>
        <v>9791190533782</v>
      </c>
      <c r="H182" s="1" t="s">
        <v>1778</v>
      </c>
    </row>
    <row r="183" spans="1:8" x14ac:dyDescent="0.3">
      <c r="A183" s="1">
        <v>181</v>
      </c>
      <c r="B183" s="1" t="s">
        <v>1779</v>
      </c>
      <c r="C183" s="1" t="s">
        <v>1780</v>
      </c>
      <c r="D183" s="1" t="s">
        <v>1781</v>
      </c>
      <c r="E183" s="1" t="s">
        <v>1782</v>
      </c>
      <c r="F183" s="1">
        <v>2026</v>
      </c>
      <c r="G183" s="1" t="str">
        <f>"9791160233612"</f>
        <v>9791160233612</v>
      </c>
      <c r="H183" s="1" t="s">
        <v>1783</v>
      </c>
    </row>
    <row r="184" spans="1:8" x14ac:dyDescent="0.3">
      <c r="A184" s="1">
        <v>182</v>
      </c>
      <c r="B184" s="1" t="s">
        <v>1784</v>
      </c>
      <c r="C184" s="1" t="s">
        <v>1785</v>
      </c>
      <c r="D184" s="1" t="s">
        <v>1786</v>
      </c>
      <c r="E184" s="1" t="s">
        <v>39</v>
      </c>
      <c r="F184" s="1">
        <v>2026</v>
      </c>
      <c r="G184" s="1" t="str">
        <f>"9791173324734"</f>
        <v>9791173324734</v>
      </c>
      <c r="H184" s="1" t="s">
        <v>1787</v>
      </c>
    </row>
    <row r="185" spans="1:8" x14ac:dyDescent="0.3">
      <c r="A185" s="1">
        <v>183</v>
      </c>
      <c r="B185" s="1" t="s">
        <v>1788</v>
      </c>
      <c r="C185" s="1" t="s">
        <v>1789</v>
      </c>
      <c r="D185" s="1" t="s">
        <v>1790</v>
      </c>
      <c r="E185" s="1" t="s">
        <v>16</v>
      </c>
      <c r="F185" s="1">
        <v>2026</v>
      </c>
      <c r="G185" s="1" t="str">
        <f>"9791141615093"</f>
        <v>9791141615093</v>
      </c>
      <c r="H185" s="1" t="s">
        <v>1791</v>
      </c>
    </row>
    <row r="186" spans="1:8" x14ac:dyDescent="0.3">
      <c r="A186" s="1">
        <v>184</v>
      </c>
      <c r="B186" s="1" t="s">
        <v>1792</v>
      </c>
      <c r="C186" s="1" t="s">
        <v>1793</v>
      </c>
      <c r="D186" s="1" t="s">
        <v>1794</v>
      </c>
      <c r="E186" s="1" t="s">
        <v>28</v>
      </c>
      <c r="F186" s="1">
        <v>2024</v>
      </c>
      <c r="G186" s="1" t="str">
        <f>"9791171530212"</f>
        <v>9791171530212</v>
      </c>
      <c r="H186" s="1" t="s">
        <v>1795</v>
      </c>
    </row>
    <row r="187" spans="1:8" x14ac:dyDescent="0.3">
      <c r="A187" s="1">
        <v>185</v>
      </c>
      <c r="B187" s="1" t="s">
        <v>1796</v>
      </c>
      <c r="C187" s="1" t="s">
        <v>1797</v>
      </c>
      <c r="D187" s="1" t="s">
        <v>1798</v>
      </c>
      <c r="E187" s="1" t="s">
        <v>1799</v>
      </c>
      <c r="F187" s="1">
        <v>2026</v>
      </c>
      <c r="G187" s="1" t="str">
        <f>"9791194735267"</f>
        <v>9791194735267</v>
      </c>
      <c r="H187" s="1" t="s">
        <v>1800</v>
      </c>
    </row>
    <row r="188" spans="1:8" x14ac:dyDescent="0.3">
      <c r="A188" s="1">
        <v>186</v>
      </c>
      <c r="B188" s="1" t="s">
        <v>1801</v>
      </c>
      <c r="C188" s="1" t="s">
        <v>1802</v>
      </c>
      <c r="D188" s="1" t="s">
        <v>1803</v>
      </c>
      <c r="E188" s="1" t="s">
        <v>1804</v>
      </c>
      <c r="F188" s="1">
        <v>2026</v>
      </c>
      <c r="G188" s="1" t="str">
        <f>"9791192618982"</f>
        <v>9791192618982</v>
      </c>
      <c r="H188" s="1" t="s">
        <v>1805</v>
      </c>
    </row>
    <row r="189" spans="1:8" x14ac:dyDescent="0.3">
      <c r="A189" s="1">
        <v>187</v>
      </c>
      <c r="B189" s="1" t="s">
        <v>1806</v>
      </c>
      <c r="C189" s="1" t="s">
        <v>1807</v>
      </c>
      <c r="D189" s="1" t="s">
        <v>1808</v>
      </c>
      <c r="E189" s="1" t="s">
        <v>64</v>
      </c>
      <c r="F189" s="1">
        <v>2025</v>
      </c>
      <c r="G189" s="1" t="str">
        <f>"9791194263869"</f>
        <v>9791194263869</v>
      </c>
      <c r="H189" s="1" t="s">
        <v>1809</v>
      </c>
    </row>
    <row r="190" spans="1:8" x14ac:dyDescent="0.3">
      <c r="A190" s="1">
        <v>188</v>
      </c>
      <c r="B190" s="1" t="s">
        <v>1810</v>
      </c>
      <c r="C190" s="1" t="s">
        <v>1811</v>
      </c>
      <c r="D190" s="1" t="s">
        <v>1812</v>
      </c>
      <c r="E190" s="1" t="s">
        <v>63</v>
      </c>
      <c r="F190" s="1">
        <v>2026</v>
      </c>
      <c r="G190" s="1" t="str">
        <f>"9791169094801"</f>
        <v>9791169094801</v>
      </c>
      <c r="H190" s="1" t="s">
        <v>1813</v>
      </c>
    </row>
    <row r="191" spans="1:8" x14ac:dyDescent="0.3">
      <c r="A191" s="1">
        <v>189</v>
      </c>
      <c r="B191" s="1" t="s">
        <v>1814</v>
      </c>
      <c r="C191" s="1" t="s">
        <v>1815</v>
      </c>
      <c r="D191" s="1" t="s">
        <v>1816</v>
      </c>
      <c r="E191" s="1" t="s">
        <v>1817</v>
      </c>
      <c r="F191" s="1">
        <v>2026</v>
      </c>
      <c r="G191" s="1" t="str">
        <f>"9791192986548"</f>
        <v>9791192986548</v>
      </c>
      <c r="H191" s="1" t="s">
        <v>1818</v>
      </c>
    </row>
    <row r="192" spans="1:8" x14ac:dyDescent="0.3">
      <c r="A192" s="1">
        <v>190</v>
      </c>
      <c r="B192" s="1" t="s">
        <v>1819</v>
      </c>
      <c r="C192" s="1" t="s">
        <v>1820</v>
      </c>
      <c r="D192" s="1" t="s">
        <v>1821</v>
      </c>
      <c r="E192" s="1" t="s">
        <v>1822</v>
      </c>
      <c r="F192" s="1">
        <v>2026</v>
      </c>
      <c r="G192" s="1" t="str">
        <f>"9791191406344"</f>
        <v>9791191406344</v>
      </c>
      <c r="H192" s="1" t="s">
        <v>1823</v>
      </c>
    </row>
    <row r="193" spans="1:8" x14ac:dyDescent="0.3">
      <c r="A193" s="1">
        <v>191</v>
      </c>
      <c r="B193" s="1" t="s">
        <v>1824</v>
      </c>
      <c r="C193" s="1" t="s">
        <v>1825</v>
      </c>
      <c r="D193" s="1" t="s">
        <v>1826</v>
      </c>
      <c r="E193" s="1" t="s">
        <v>1827</v>
      </c>
      <c r="F193" s="1">
        <v>2026</v>
      </c>
      <c r="G193" s="1" t="str">
        <f>"9791199690134"</f>
        <v>9791199690134</v>
      </c>
      <c r="H193" s="1" t="s">
        <v>1828</v>
      </c>
    </row>
    <row r="194" spans="1:8" x14ac:dyDescent="0.3">
      <c r="A194" s="1">
        <v>192</v>
      </c>
      <c r="B194" s="1" t="s">
        <v>1829</v>
      </c>
      <c r="C194" s="1" t="s">
        <v>1830</v>
      </c>
      <c r="D194" s="1" t="s">
        <v>1831</v>
      </c>
      <c r="E194" s="1" t="s">
        <v>1832</v>
      </c>
      <c r="F194" s="1">
        <v>2026</v>
      </c>
      <c r="G194" s="1" t="str">
        <f>"9791199672116"</f>
        <v>9791199672116</v>
      </c>
      <c r="H194" s="1" t="s">
        <v>1833</v>
      </c>
    </row>
    <row r="195" spans="1:8" x14ac:dyDescent="0.3">
      <c r="A195" s="1">
        <v>193</v>
      </c>
      <c r="B195" s="1" t="s">
        <v>1834</v>
      </c>
      <c r="C195" s="1" t="s">
        <v>1835</v>
      </c>
      <c r="D195" s="1" t="s">
        <v>1836</v>
      </c>
      <c r="E195" s="1" t="s">
        <v>1837</v>
      </c>
      <c r="F195" s="1">
        <v>2026</v>
      </c>
      <c r="G195" s="1" t="str">
        <f>"9791199320321"</f>
        <v>9791199320321</v>
      </c>
      <c r="H195" s="1" t="s">
        <v>1838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5"/>
  <sheetViews>
    <sheetView workbookViewId="0">
      <selection activeCell="D8" sqref="D8"/>
    </sheetView>
  </sheetViews>
  <sheetFormatPr defaultRowHeight="16.5" x14ac:dyDescent="0.3"/>
  <cols>
    <col min="2" max="2" width="14.25" customWidth="1"/>
    <col min="3" max="3" width="63.125" customWidth="1"/>
    <col min="4" max="4" width="49.25" customWidth="1"/>
    <col min="5" max="5" width="26.125" customWidth="1"/>
    <col min="6" max="6" width="10.625" customWidth="1"/>
    <col min="7" max="7" width="16.875" customWidth="1"/>
    <col min="8" max="8" width="20.625" customWidth="1"/>
  </cols>
  <sheetData>
    <row r="1" spans="1:8" ht="47.25" customHeight="1" x14ac:dyDescent="0.3">
      <c r="A1" s="2" t="s">
        <v>1839</v>
      </c>
      <c r="B1" s="3"/>
      <c r="C1" s="3"/>
      <c r="D1" s="3"/>
      <c r="E1" s="3"/>
      <c r="F1" s="3"/>
      <c r="G1" s="3"/>
      <c r="H1" s="3"/>
    </row>
    <row r="2" spans="1:8" x14ac:dyDescent="0.3">
      <c r="A2" s="1" t="s">
        <v>65</v>
      </c>
      <c r="B2" s="1" t="s">
        <v>66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67</v>
      </c>
    </row>
    <row r="3" spans="1:8" x14ac:dyDescent="0.3">
      <c r="A3" s="1">
        <v>1</v>
      </c>
      <c r="B3" s="1" t="s">
        <v>69</v>
      </c>
      <c r="C3" s="1" t="s">
        <v>70</v>
      </c>
      <c r="D3" s="1" t="s">
        <v>71</v>
      </c>
      <c r="E3" s="1" t="s">
        <v>72</v>
      </c>
      <c r="F3" s="1">
        <v>2026</v>
      </c>
      <c r="G3" s="1" t="str">
        <f>"9791168225282"</f>
        <v>9791168225282</v>
      </c>
      <c r="H3" s="1" t="s">
        <v>73</v>
      </c>
    </row>
    <row r="4" spans="1:8" x14ac:dyDescent="0.3">
      <c r="A4" s="1">
        <v>2</v>
      </c>
      <c r="B4" s="1" t="s">
        <v>74</v>
      </c>
      <c r="C4" s="1" t="s">
        <v>75</v>
      </c>
      <c r="D4" s="1" t="s">
        <v>76</v>
      </c>
      <c r="E4" s="1" t="s">
        <v>77</v>
      </c>
      <c r="F4" s="1">
        <v>2026</v>
      </c>
      <c r="G4" s="1" t="str">
        <f>"9791171421053"</f>
        <v>9791171421053</v>
      </c>
      <c r="H4" s="1" t="s">
        <v>78</v>
      </c>
    </row>
    <row r="5" spans="1:8" x14ac:dyDescent="0.3">
      <c r="A5" s="1">
        <v>3</v>
      </c>
      <c r="B5" s="1" t="s">
        <v>79</v>
      </c>
      <c r="C5" s="1" t="s">
        <v>80</v>
      </c>
      <c r="D5" s="1" t="s">
        <v>76</v>
      </c>
      <c r="E5" s="1" t="s">
        <v>77</v>
      </c>
      <c r="F5" s="1">
        <v>2026</v>
      </c>
      <c r="G5" s="1" t="str">
        <f>"9791171421060"</f>
        <v>9791171421060</v>
      </c>
      <c r="H5" s="1" t="s">
        <v>81</v>
      </c>
    </row>
    <row r="6" spans="1:8" x14ac:dyDescent="0.3">
      <c r="A6" s="1">
        <v>4</v>
      </c>
      <c r="B6" s="1" t="s">
        <v>82</v>
      </c>
      <c r="C6" s="1" t="s">
        <v>83</v>
      </c>
      <c r="D6" s="1" t="s">
        <v>84</v>
      </c>
      <c r="E6" s="1" t="s">
        <v>32</v>
      </c>
      <c r="F6" s="1">
        <v>2026</v>
      </c>
      <c r="G6" s="1" t="str">
        <f>"9788936429560"</f>
        <v>9788936429560</v>
      </c>
      <c r="H6" s="1" t="s">
        <v>85</v>
      </c>
    </row>
    <row r="7" spans="1:8" x14ac:dyDescent="0.3">
      <c r="A7" s="1">
        <v>5</v>
      </c>
      <c r="B7" s="1" t="s">
        <v>86</v>
      </c>
      <c r="C7" s="1" t="s">
        <v>87</v>
      </c>
      <c r="D7" s="1" t="s">
        <v>88</v>
      </c>
      <c r="E7" s="1" t="s">
        <v>89</v>
      </c>
      <c r="F7" s="1">
        <v>2026</v>
      </c>
      <c r="G7" s="1" t="str">
        <f>"9791194809166"</f>
        <v>9791194809166</v>
      </c>
      <c r="H7" s="1" t="s">
        <v>90</v>
      </c>
    </row>
    <row r="8" spans="1:8" x14ac:dyDescent="0.3">
      <c r="A8" s="1">
        <v>6</v>
      </c>
      <c r="B8" s="1" t="s">
        <v>91</v>
      </c>
      <c r="C8" s="1" t="s">
        <v>92</v>
      </c>
      <c r="D8" s="1" t="s">
        <v>6</v>
      </c>
      <c r="E8" s="1" t="s">
        <v>93</v>
      </c>
      <c r="F8" s="1">
        <v>2026</v>
      </c>
      <c r="G8" s="1" t="str">
        <f>"9791193003954"</f>
        <v>9791193003954</v>
      </c>
      <c r="H8" s="1" t="s">
        <v>94</v>
      </c>
    </row>
    <row r="9" spans="1:8" x14ac:dyDescent="0.3">
      <c r="A9" s="1">
        <v>7</v>
      </c>
      <c r="B9" s="1" t="s">
        <v>95</v>
      </c>
      <c r="C9" s="1" t="s">
        <v>96</v>
      </c>
      <c r="D9" s="1" t="s">
        <v>97</v>
      </c>
      <c r="E9" s="1" t="s">
        <v>13</v>
      </c>
      <c r="F9" s="1">
        <v>2025</v>
      </c>
      <c r="G9" s="1" t="str">
        <f>"9791194728122"</f>
        <v>9791194728122</v>
      </c>
      <c r="H9" s="1" t="s">
        <v>98</v>
      </c>
    </row>
    <row r="10" spans="1:8" x14ac:dyDescent="0.3">
      <c r="A10" s="1">
        <v>8</v>
      </c>
      <c r="B10" s="1" t="s">
        <v>99</v>
      </c>
      <c r="C10" s="1" t="s">
        <v>100</v>
      </c>
      <c r="D10" s="1" t="s">
        <v>101</v>
      </c>
      <c r="E10" s="1" t="s">
        <v>13</v>
      </c>
      <c r="F10" s="1">
        <v>2025</v>
      </c>
      <c r="G10" s="1" t="str">
        <f>"9791194728115"</f>
        <v>9791194728115</v>
      </c>
      <c r="H10" s="1" t="s">
        <v>102</v>
      </c>
    </row>
    <row r="11" spans="1:8" x14ac:dyDescent="0.3">
      <c r="A11" s="1">
        <v>9</v>
      </c>
      <c r="B11" s="1" t="s">
        <v>103</v>
      </c>
      <c r="C11" s="1" t="s">
        <v>104</v>
      </c>
      <c r="D11" s="1" t="s">
        <v>105</v>
      </c>
      <c r="E11" s="1" t="s">
        <v>13</v>
      </c>
      <c r="F11" s="1">
        <v>2025</v>
      </c>
      <c r="G11" s="1" t="str">
        <f>"9791194728191"</f>
        <v>9791194728191</v>
      </c>
      <c r="H11" s="1" t="s">
        <v>106</v>
      </c>
    </row>
    <row r="12" spans="1:8" x14ac:dyDescent="0.3">
      <c r="A12" s="1">
        <v>10</v>
      </c>
      <c r="B12" s="1" t="s">
        <v>107</v>
      </c>
      <c r="C12" s="1" t="s">
        <v>108</v>
      </c>
      <c r="D12" s="1" t="s">
        <v>109</v>
      </c>
      <c r="E12" s="1" t="s">
        <v>13</v>
      </c>
      <c r="F12" s="1">
        <v>2026</v>
      </c>
      <c r="G12" s="1" t="str">
        <f>"9791194728238"</f>
        <v>9791194728238</v>
      </c>
      <c r="H12" s="1" t="s">
        <v>110</v>
      </c>
    </row>
    <row r="13" spans="1:8" x14ac:dyDescent="0.3">
      <c r="A13" s="1">
        <v>11</v>
      </c>
      <c r="B13" s="1" t="s">
        <v>111</v>
      </c>
      <c r="C13" s="1" t="s">
        <v>112</v>
      </c>
      <c r="D13" s="1" t="s">
        <v>113</v>
      </c>
      <c r="E13" s="1" t="s">
        <v>13</v>
      </c>
      <c r="F13" s="1">
        <v>2025</v>
      </c>
      <c r="G13" s="1" t="str">
        <f>"9791194728245"</f>
        <v>9791194728245</v>
      </c>
      <c r="H13" s="1" t="s">
        <v>114</v>
      </c>
    </row>
    <row r="14" spans="1:8" x14ac:dyDescent="0.3">
      <c r="A14" s="1">
        <v>12</v>
      </c>
      <c r="B14" s="1" t="s">
        <v>115</v>
      </c>
      <c r="C14" s="1" t="s">
        <v>116</v>
      </c>
      <c r="D14" s="1" t="s">
        <v>117</v>
      </c>
      <c r="E14" s="1" t="s">
        <v>118</v>
      </c>
      <c r="F14" s="1">
        <v>2026</v>
      </c>
      <c r="G14" s="1" t="str">
        <f>"9791199595842"</f>
        <v>9791199595842</v>
      </c>
      <c r="H14" s="1" t="s">
        <v>119</v>
      </c>
    </row>
    <row r="15" spans="1:8" x14ac:dyDescent="0.3">
      <c r="A15" s="1">
        <v>13</v>
      </c>
      <c r="B15" s="1" t="s">
        <v>120</v>
      </c>
      <c r="C15" s="1" t="s">
        <v>121</v>
      </c>
      <c r="D15" s="1" t="s">
        <v>122</v>
      </c>
      <c r="E15" s="1" t="s">
        <v>72</v>
      </c>
      <c r="F15" s="1">
        <v>2025</v>
      </c>
      <c r="G15" s="1" t="str">
        <f>"9791168224759"</f>
        <v>9791168224759</v>
      </c>
      <c r="H15" s="1" t="s">
        <v>123</v>
      </c>
    </row>
    <row r="16" spans="1:8" x14ac:dyDescent="0.3">
      <c r="A16" s="1">
        <v>14</v>
      </c>
      <c r="B16" s="1" t="s">
        <v>124</v>
      </c>
      <c r="C16" s="1" t="s">
        <v>125</v>
      </c>
      <c r="D16" s="1" t="s">
        <v>126</v>
      </c>
      <c r="E16" s="1" t="s">
        <v>15</v>
      </c>
      <c r="F16" s="1">
        <v>2026</v>
      </c>
      <c r="G16" s="1" t="str">
        <f>"9791165737207"</f>
        <v>9791165737207</v>
      </c>
      <c r="H16" s="1" t="s">
        <v>127</v>
      </c>
    </row>
    <row r="17" spans="1:8" x14ac:dyDescent="0.3">
      <c r="A17" s="1">
        <v>15</v>
      </c>
      <c r="B17" s="1" t="s">
        <v>128</v>
      </c>
      <c r="C17" s="1" t="s">
        <v>129</v>
      </c>
      <c r="D17" s="1" t="s">
        <v>130</v>
      </c>
      <c r="E17" s="1" t="s">
        <v>131</v>
      </c>
      <c r="F17" s="1">
        <v>2025</v>
      </c>
      <c r="G17" s="1" t="str">
        <f>"9791173576713"</f>
        <v>9791173576713</v>
      </c>
      <c r="H17" s="1" t="s">
        <v>132</v>
      </c>
    </row>
    <row r="18" spans="1:8" x14ac:dyDescent="0.3">
      <c r="A18" s="1">
        <v>16</v>
      </c>
      <c r="B18" s="1" t="s">
        <v>133</v>
      </c>
      <c r="C18" s="1" t="s">
        <v>134</v>
      </c>
      <c r="D18" s="1" t="s">
        <v>135</v>
      </c>
      <c r="E18" s="1" t="s">
        <v>136</v>
      </c>
      <c r="F18" s="1">
        <v>2026</v>
      </c>
      <c r="G18" s="1" t="str">
        <f>"9791158733483"</f>
        <v>9791158733483</v>
      </c>
      <c r="H18" s="1" t="s">
        <v>137</v>
      </c>
    </row>
    <row r="19" spans="1:8" x14ac:dyDescent="0.3">
      <c r="A19" s="1">
        <v>17</v>
      </c>
      <c r="B19" s="1" t="s">
        <v>138</v>
      </c>
      <c r="C19" s="1" t="s">
        <v>139</v>
      </c>
      <c r="D19" s="1" t="s">
        <v>140</v>
      </c>
      <c r="E19" s="1" t="s">
        <v>141</v>
      </c>
      <c r="F19" s="1">
        <v>2026</v>
      </c>
      <c r="G19" s="1" t="str">
        <f>"9791170267386"</f>
        <v>9791170267386</v>
      </c>
      <c r="H19" s="1" t="s">
        <v>142</v>
      </c>
    </row>
    <row r="20" spans="1:8" x14ac:dyDescent="0.3">
      <c r="A20" s="1">
        <v>18</v>
      </c>
      <c r="B20" s="1" t="s">
        <v>143</v>
      </c>
      <c r="C20" s="1" t="s">
        <v>144</v>
      </c>
      <c r="D20" s="1" t="s">
        <v>145</v>
      </c>
      <c r="E20" s="1" t="s">
        <v>24</v>
      </c>
      <c r="F20" s="1">
        <v>2026</v>
      </c>
      <c r="G20" s="1" t="str">
        <f>"9788961773645"</f>
        <v>9788961773645</v>
      </c>
      <c r="H20" s="1" t="s">
        <v>146</v>
      </c>
    </row>
    <row r="21" spans="1:8" x14ac:dyDescent="0.3">
      <c r="A21" s="1">
        <v>19</v>
      </c>
      <c r="B21" s="1" t="s">
        <v>147</v>
      </c>
      <c r="C21" s="1" t="s">
        <v>148</v>
      </c>
      <c r="D21" s="1" t="s">
        <v>149</v>
      </c>
      <c r="E21" s="1" t="s">
        <v>150</v>
      </c>
      <c r="F21" s="1">
        <v>2025</v>
      </c>
      <c r="G21" s="1" t="str">
        <f>"9788968308574"</f>
        <v>9788968308574</v>
      </c>
      <c r="H21" s="1" t="s">
        <v>151</v>
      </c>
    </row>
    <row r="22" spans="1:8" x14ac:dyDescent="0.3">
      <c r="A22" s="1">
        <v>20</v>
      </c>
      <c r="B22" s="1" t="s">
        <v>152</v>
      </c>
      <c r="C22" s="1" t="s">
        <v>153</v>
      </c>
      <c r="D22" s="1" t="s">
        <v>154</v>
      </c>
      <c r="E22" s="1" t="s">
        <v>155</v>
      </c>
      <c r="F22" s="1">
        <v>2025</v>
      </c>
      <c r="G22" s="1" t="str">
        <f>"9791175159549"</f>
        <v>9791175159549</v>
      </c>
      <c r="H22" s="1" t="s">
        <v>156</v>
      </c>
    </row>
    <row r="23" spans="1:8" x14ac:dyDescent="0.3">
      <c r="A23" s="1">
        <v>21</v>
      </c>
      <c r="B23" s="1" t="s">
        <v>157</v>
      </c>
      <c r="C23" s="1" t="s">
        <v>158</v>
      </c>
      <c r="D23" s="1" t="s">
        <v>130</v>
      </c>
      <c r="E23" s="1" t="s">
        <v>131</v>
      </c>
      <c r="F23" s="1">
        <v>2025</v>
      </c>
      <c r="G23" s="1" t="str">
        <f>"9791173576690"</f>
        <v>9791173576690</v>
      </c>
      <c r="H23" s="1" t="s">
        <v>159</v>
      </c>
    </row>
    <row r="24" spans="1:8" x14ac:dyDescent="0.3">
      <c r="A24" s="1">
        <v>22</v>
      </c>
      <c r="B24" s="1" t="s">
        <v>160</v>
      </c>
      <c r="C24" s="1" t="s">
        <v>161</v>
      </c>
      <c r="D24" s="1" t="s">
        <v>130</v>
      </c>
      <c r="E24" s="1" t="s">
        <v>131</v>
      </c>
      <c r="F24" s="1">
        <v>2025</v>
      </c>
      <c r="G24" s="1" t="str">
        <f>"9791173576720"</f>
        <v>9791173576720</v>
      </c>
      <c r="H24" s="1" t="s">
        <v>162</v>
      </c>
    </row>
    <row r="25" spans="1:8" x14ac:dyDescent="0.3">
      <c r="A25" s="1">
        <v>23</v>
      </c>
      <c r="B25" s="1" t="s">
        <v>163</v>
      </c>
      <c r="C25" s="1" t="s">
        <v>164</v>
      </c>
      <c r="D25" s="1" t="s">
        <v>165</v>
      </c>
      <c r="E25" s="1" t="s">
        <v>12</v>
      </c>
      <c r="F25" s="1">
        <v>2026</v>
      </c>
      <c r="G25" s="1" t="str">
        <f>"9791166340710"</f>
        <v>9791166340710</v>
      </c>
      <c r="H25" s="1" t="s">
        <v>166</v>
      </c>
    </row>
    <row r="26" spans="1:8" x14ac:dyDescent="0.3">
      <c r="A26" s="1">
        <v>24</v>
      </c>
      <c r="B26" s="1" t="s">
        <v>167</v>
      </c>
      <c r="C26" s="1" t="s">
        <v>168</v>
      </c>
      <c r="D26" s="1" t="s">
        <v>169</v>
      </c>
      <c r="E26" s="1" t="s">
        <v>14</v>
      </c>
      <c r="F26" s="1">
        <v>2025</v>
      </c>
      <c r="G26" s="1" t="str">
        <f>"9791194636755"</f>
        <v>9791194636755</v>
      </c>
      <c r="H26" s="1" t="s">
        <v>170</v>
      </c>
    </row>
    <row r="27" spans="1:8" x14ac:dyDescent="0.3">
      <c r="A27" s="1">
        <v>25</v>
      </c>
      <c r="B27" s="1" t="s">
        <v>171</v>
      </c>
      <c r="C27" s="1" t="s">
        <v>172</v>
      </c>
      <c r="D27" s="1" t="s">
        <v>173</v>
      </c>
      <c r="E27" s="1" t="s">
        <v>174</v>
      </c>
      <c r="F27" s="1">
        <v>2026</v>
      </c>
      <c r="G27" s="1" t="str">
        <f>"9791163932031"</f>
        <v>9791163932031</v>
      </c>
      <c r="H27" s="1" t="s">
        <v>175</v>
      </c>
    </row>
    <row r="28" spans="1:8" x14ac:dyDescent="0.3">
      <c r="A28" s="1">
        <v>26</v>
      </c>
      <c r="B28" s="1" t="s">
        <v>176</v>
      </c>
      <c r="C28" s="1" t="s">
        <v>177</v>
      </c>
      <c r="D28" s="1" t="s">
        <v>178</v>
      </c>
      <c r="E28" s="1" t="s">
        <v>11</v>
      </c>
      <c r="F28" s="1">
        <v>2026</v>
      </c>
      <c r="G28" s="1" t="str">
        <f>"9788978895705"</f>
        <v>9788978895705</v>
      </c>
      <c r="H28" s="1" t="s">
        <v>179</v>
      </c>
    </row>
    <row r="29" spans="1:8" x14ac:dyDescent="0.3">
      <c r="A29" s="1">
        <v>27</v>
      </c>
      <c r="B29" s="1" t="s">
        <v>180</v>
      </c>
      <c r="C29" s="1" t="s">
        <v>181</v>
      </c>
      <c r="D29" s="1" t="s">
        <v>182</v>
      </c>
      <c r="E29" s="1" t="s">
        <v>183</v>
      </c>
      <c r="F29" s="1">
        <v>2026</v>
      </c>
      <c r="G29" s="1" t="str">
        <f>"9791155251881"</f>
        <v>9791155251881</v>
      </c>
      <c r="H29" s="1" t="s">
        <v>184</v>
      </c>
    </row>
    <row r="30" spans="1:8" x14ac:dyDescent="0.3">
      <c r="A30" s="1">
        <v>28</v>
      </c>
      <c r="B30" s="1" t="s">
        <v>185</v>
      </c>
      <c r="C30" s="1" t="s">
        <v>186</v>
      </c>
      <c r="D30" s="1" t="s">
        <v>187</v>
      </c>
      <c r="E30" s="1" t="s">
        <v>188</v>
      </c>
      <c r="F30" s="1">
        <v>2026</v>
      </c>
      <c r="G30" s="1" t="str">
        <f>"9788964965467"</f>
        <v>9788964965467</v>
      </c>
      <c r="H30" s="1" t="s">
        <v>189</v>
      </c>
    </row>
    <row r="31" spans="1:8" x14ac:dyDescent="0.3">
      <c r="A31" s="1">
        <v>29</v>
      </c>
      <c r="B31" s="1" t="s">
        <v>190</v>
      </c>
      <c r="C31" s="1" t="s">
        <v>191</v>
      </c>
      <c r="D31" s="1" t="s">
        <v>192</v>
      </c>
      <c r="E31" s="1" t="s">
        <v>10</v>
      </c>
      <c r="F31" s="1">
        <v>2025</v>
      </c>
      <c r="G31" s="1" t="str">
        <f>"9791165816124"</f>
        <v>9791165816124</v>
      </c>
      <c r="H31" s="1" t="s">
        <v>193</v>
      </c>
    </row>
    <row r="32" spans="1:8" x14ac:dyDescent="0.3">
      <c r="A32" s="1">
        <v>30</v>
      </c>
      <c r="B32" s="1" t="s">
        <v>194</v>
      </c>
      <c r="C32" s="1" t="s">
        <v>195</v>
      </c>
      <c r="D32" s="1" t="s">
        <v>196</v>
      </c>
      <c r="E32" s="1" t="s">
        <v>197</v>
      </c>
      <c r="F32" s="1">
        <v>2026</v>
      </c>
      <c r="G32" s="1" t="str">
        <f>"9791159295324"</f>
        <v>9791159295324</v>
      </c>
      <c r="H32" s="1" t="s">
        <v>198</v>
      </c>
    </row>
    <row r="33" spans="1:8" x14ac:dyDescent="0.3">
      <c r="A33" s="1">
        <v>31</v>
      </c>
      <c r="B33" s="1" t="s">
        <v>199</v>
      </c>
      <c r="C33" s="1" t="s">
        <v>200</v>
      </c>
      <c r="D33" s="1" t="s">
        <v>201</v>
      </c>
      <c r="E33" s="1" t="s">
        <v>34</v>
      </c>
      <c r="F33" s="1">
        <v>2026</v>
      </c>
      <c r="G33" s="1" t="str">
        <f>"9791169814133"</f>
        <v>9791169814133</v>
      </c>
      <c r="H33" s="1" t="s">
        <v>202</v>
      </c>
    </row>
    <row r="34" spans="1:8" x14ac:dyDescent="0.3">
      <c r="A34" s="1">
        <v>32</v>
      </c>
      <c r="B34" s="1" t="s">
        <v>203</v>
      </c>
      <c r="C34" s="1" t="s">
        <v>204</v>
      </c>
      <c r="D34" s="1" t="s">
        <v>205</v>
      </c>
      <c r="E34" s="1" t="s">
        <v>206</v>
      </c>
      <c r="F34" s="1">
        <v>2026</v>
      </c>
      <c r="G34" s="1" t="str">
        <f>"9791124114162"</f>
        <v>9791124114162</v>
      </c>
      <c r="H34" s="1" t="s">
        <v>207</v>
      </c>
    </row>
    <row r="35" spans="1:8" x14ac:dyDescent="0.3">
      <c r="A35" s="1">
        <v>33</v>
      </c>
      <c r="B35" s="1" t="s">
        <v>208</v>
      </c>
      <c r="C35" s="1" t="s">
        <v>209</v>
      </c>
      <c r="D35" s="1" t="s">
        <v>210</v>
      </c>
      <c r="E35" s="1" t="s">
        <v>211</v>
      </c>
      <c r="F35" s="1">
        <v>2025</v>
      </c>
      <c r="G35" s="1" t="str">
        <f>"9791194382089"</f>
        <v>9791194382089</v>
      </c>
      <c r="H35" s="1" t="s">
        <v>212</v>
      </c>
    </row>
    <row r="36" spans="1:8" x14ac:dyDescent="0.3">
      <c r="A36" s="1">
        <v>34</v>
      </c>
      <c r="B36" s="1" t="s">
        <v>213</v>
      </c>
      <c r="C36" s="1" t="s">
        <v>214</v>
      </c>
      <c r="D36" s="1" t="s">
        <v>215</v>
      </c>
      <c r="E36" s="1" t="s">
        <v>216</v>
      </c>
      <c r="F36" s="1">
        <v>2026</v>
      </c>
      <c r="G36" s="1" t="str">
        <f>"9788911131402"</f>
        <v>9788911131402</v>
      </c>
      <c r="H36" s="1" t="s">
        <v>217</v>
      </c>
    </row>
    <row r="37" spans="1:8" x14ac:dyDescent="0.3">
      <c r="A37" s="1">
        <v>35</v>
      </c>
      <c r="B37" s="1" t="s">
        <v>218</v>
      </c>
      <c r="C37" s="1" t="s">
        <v>219</v>
      </c>
      <c r="D37" s="1" t="s">
        <v>220</v>
      </c>
      <c r="E37" s="1" t="s">
        <v>221</v>
      </c>
      <c r="F37" s="1">
        <v>2026</v>
      </c>
      <c r="G37" s="1" t="str">
        <f>"9788927748298"</f>
        <v>9788927748298</v>
      </c>
      <c r="H37" s="1" t="s">
        <v>222</v>
      </c>
    </row>
    <row r="38" spans="1:8" x14ac:dyDescent="0.3">
      <c r="A38" s="1">
        <v>36</v>
      </c>
      <c r="B38" s="1" t="s">
        <v>223</v>
      </c>
      <c r="C38" s="1" t="s">
        <v>224</v>
      </c>
      <c r="D38" s="1" t="s">
        <v>225</v>
      </c>
      <c r="E38" s="1" t="s">
        <v>226</v>
      </c>
      <c r="F38" s="1">
        <v>2026</v>
      </c>
      <c r="G38" s="1" t="str">
        <f>"9791187705420"</f>
        <v>9791187705420</v>
      </c>
      <c r="H38" s="1" t="s">
        <v>227</v>
      </c>
    </row>
    <row r="39" spans="1:8" x14ac:dyDescent="0.3">
      <c r="A39" s="1">
        <v>37</v>
      </c>
      <c r="B39" s="1" t="s">
        <v>228</v>
      </c>
      <c r="C39" s="1" t="s">
        <v>229</v>
      </c>
      <c r="D39" s="1" t="s">
        <v>230</v>
      </c>
      <c r="E39" s="1" t="s">
        <v>231</v>
      </c>
      <c r="F39" s="1">
        <v>2026</v>
      </c>
      <c r="G39" s="1" t="str">
        <f>"9791199561823"</f>
        <v>9791199561823</v>
      </c>
      <c r="H39" s="1" t="s">
        <v>232</v>
      </c>
    </row>
    <row r="40" spans="1:8" x14ac:dyDescent="0.3">
      <c r="A40" s="1">
        <v>38</v>
      </c>
      <c r="B40" s="1" t="s">
        <v>233</v>
      </c>
      <c r="C40" s="1" t="s">
        <v>234</v>
      </c>
      <c r="D40" s="1" t="s">
        <v>130</v>
      </c>
      <c r="E40" s="1" t="s">
        <v>131</v>
      </c>
      <c r="F40" s="1">
        <v>2025</v>
      </c>
      <c r="G40" s="1" t="str">
        <f>"9791173576706"</f>
        <v>9791173576706</v>
      </c>
      <c r="H40" s="1" t="s">
        <v>235</v>
      </c>
    </row>
    <row r="41" spans="1:8" x14ac:dyDescent="0.3">
      <c r="A41" s="1">
        <v>39</v>
      </c>
      <c r="B41" s="1" t="s">
        <v>236</v>
      </c>
      <c r="C41" s="1" t="s">
        <v>237</v>
      </c>
      <c r="D41" s="1" t="s">
        <v>238</v>
      </c>
      <c r="E41" s="1" t="s">
        <v>239</v>
      </c>
      <c r="F41" s="1">
        <v>2026</v>
      </c>
      <c r="G41" s="1" t="str">
        <f>"9791160051629"</f>
        <v>9791160051629</v>
      </c>
      <c r="H41" s="1" t="s">
        <v>240</v>
      </c>
    </row>
    <row r="42" spans="1:8" x14ac:dyDescent="0.3">
      <c r="A42" s="1">
        <v>40</v>
      </c>
      <c r="B42" s="1" t="s">
        <v>241</v>
      </c>
      <c r="C42" s="1" t="s">
        <v>242</v>
      </c>
      <c r="D42" s="1" t="s">
        <v>243</v>
      </c>
      <c r="E42" s="1" t="s">
        <v>89</v>
      </c>
      <c r="F42" s="1">
        <v>2025</v>
      </c>
      <c r="G42" s="1" t="str">
        <f>"9791194809159"</f>
        <v>9791194809159</v>
      </c>
      <c r="H42" s="1" t="s">
        <v>244</v>
      </c>
    </row>
    <row r="43" spans="1:8" x14ac:dyDescent="0.3">
      <c r="A43" s="1">
        <v>41</v>
      </c>
      <c r="B43" s="1" t="s">
        <v>245</v>
      </c>
      <c r="C43" s="1" t="s">
        <v>246</v>
      </c>
      <c r="D43" s="1" t="s">
        <v>247</v>
      </c>
      <c r="E43" s="1" t="s">
        <v>248</v>
      </c>
      <c r="F43" s="1">
        <v>2026</v>
      </c>
      <c r="G43" s="1" t="str">
        <f>"9791192869469"</f>
        <v>9791192869469</v>
      </c>
      <c r="H43" s="1" t="s">
        <v>249</v>
      </c>
    </row>
    <row r="44" spans="1:8" x14ac:dyDescent="0.3">
      <c r="A44" s="1">
        <v>42</v>
      </c>
      <c r="B44" s="1" t="s">
        <v>250</v>
      </c>
      <c r="C44" s="1" t="s">
        <v>251</v>
      </c>
      <c r="D44" s="1" t="s">
        <v>252</v>
      </c>
      <c r="E44" s="1" t="s">
        <v>221</v>
      </c>
      <c r="F44" s="1">
        <v>2026</v>
      </c>
      <c r="G44" s="1" t="str">
        <f>"9788927748304"</f>
        <v>9788927748304</v>
      </c>
      <c r="H44" s="1" t="s">
        <v>253</v>
      </c>
    </row>
    <row r="45" spans="1:8" x14ac:dyDescent="0.3">
      <c r="A45" s="1">
        <v>43</v>
      </c>
      <c r="B45" s="1" t="s">
        <v>254</v>
      </c>
      <c r="C45" s="1" t="s">
        <v>255</v>
      </c>
      <c r="D45" s="1" t="s">
        <v>256</v>
      </c>
      <c r="E45" s="1" t="s">
        <v>257</v>
      </c>
      <c r="F45" s="1">
        <v>2026</v>
      </c>
      <c r="G45" s="1" t="str">
        <f>"9788931934762"</f>
        <v>9788931934762</v>
      </c>
      <c r="H45" s="1" t="s">
        <v>258</v>
      </c>
    </row>
    <row r="46" spans="1:8" x14ac:dyDescent="0.3">
      <c r="A46" s="1">
        <v>44</v>
      </c>
      <c r="B46" s="1" t="s">
        <v>259</v>
      </c>
      <c r="C46" s="1" t="s">
        <v>260</v>
      </c>
      <c r="D46" s="1" t="s">
        <v>261</v>
      </c>
      <c r="E46" s="1" t="s">
        <v>47</v>
      </c>
      <c r="F46" s="1">
        <v>2026</v>
      </c>
      <c r="G46" s="1" t="str">
        <f>"9791174671042"</f>
        <v>9791174671042</v>
      </c>
      <c r="H46" s="1" t="s">
        <v>262</v>
      </c>
    </row>
    <row r="47" spans="1:8" x14ac:dyDescent="0.3">
      <c r="A47" s="1">
        <v>45</v>
      </c>
      <c r="B47" s="1" t="s">
        <v>263</v>
      </c>
      <c r="C47" s="1" t="s">
        <v>264</v>
      </c>
      <c r="D47" s="1" t="s">
        <v>265</v>
      </c>
      <c r="E47" s="1" t="s">
        <v>266</v>
      </c>
      <c r="F47" s="1">
        <v>2026</v>
      </c>
      <c r="G47" s="1" t="str">
        <f>"9788963014395"</f>
        <v>9788963014395</v>
      </c>
      <c r="H47" s="1" t="s">
        <v>267</v>
      </c>
    </row>
    <row r="48" spans="1:8" x14ac:dyDescent="0.3">
      <c r="A48" s="1">
        <v>46</v>
      </c>
      <c r="B48" s="1" t="s">
        <v>268</v>
      </c>
      <c r="C48" s="1" t="s">
        <v>269</v>
      </c>
      <c r="D48" s="1" t="s">
        <v>270</v>
      </c>
      <c r="E48" s="1" t="s">
        <v>35</v>
      </c>
      <c r="F48" s="1">
        <v>2026</v>
      </c>
      <c r="G48" s="1" t="str">
        <f>"9791188574780"</f>
        <v>9791188574780</v>
      </c>
      <c r="H48" s="1" t="s">
        <v>271</v>
      </c>
    </row>
    <row r="49" spans="1:8" x14ac:dyDescent="0.3">
      <c r="A49" s="1">
        <v>47</v>
      </c>
      <c r="B49" s="1" t="s">
        <v>272</v>
      </c>
      <c r="C49" s="1" t="s">
        <v>273</v>
      </c>
      <c r="D49" s="1" t="s">
        <v>274</v>
      </c>
      <c r="E49" s="1" t="s">
        <v>275</v>
      </c>
      <c r="F49" s="1">
        <v>2026</v>
      </c>
      <c r="G49" s="1" t="str">
        <f>"9791193509296"</f>
        <v>9791193509296</v>
      </c>
      <c r="H49" s="1" t="s">
        <v>276</v>
      </c>
    </row>
    <row r="50" spans="1:8" x14ac:dyDescent="0.3">
      <c r="A50" s="1">
        <v>48</v>
      </c>
      <c r="B50" s="1" t="s">
        <v>277</v>
      </c>
      <c r="C50" s="1" t="s">
        <v>278</v>
      </c>
      <c r="D50" s="1" t="s">
        <v>279</v>
      </c>
      <c r="E50" s="1" t="s">
        <v>20</v>
      </c>
      <c r="F50" s="1">
        <v>2025</v>
      </c>
      <c r="G50" s="1" t="str">
        <f>"9791172720872"</f>
        <v>9791172720872</v>
      </c>
      <c r="H50" s="1" t="s">
        <v>280</v>
      </c>
    </row>
    <row r="51" spans="1:8" x14ac:dyDescent="0.3">
      <c r="A51" s="1">
        <v>49</v>
      </c>
      <c r="B51" s="1" t="s">
        <v>281</v>
      </c>
      <c r="C51" s="1" t="s">
        <v>282</v>
      </c>
      <c r="D51" s="1" t="s">
        <v>283</v>
      </c>
      <c r="E51" s="1" t="s">
        <v>284</v>
      </c>
      <c r="F51" s="1">
        <v>2025</v>
      </c>
      <c r="G51" s="1" t="str">
        <f>"9791194853381"</f>
        <v>9791194853381</v>
      </c>
      <c r="H51" s="1" t="s">
        <v>285</v>
      </c>
    </row>
    <row r="52" spans="1:8" x14ac:dyDescent="0.3">
      <c r="A52" s="1">
        <v>50</v>
      </c>
      <c r="B52" s="1" t="s">
        <v>286</v>
      </c>
      <c r="C52" s="1" t="s">
        <v>287</v>
      </c>
      <c r="D52" s="1" t="s">
        <v>288</v>
      </c>
      <c r="E52" s="1" t="s">
        <v>289</v>
      </c>
      <c r="F52" s="1">
        <v>2026</v>
      </c>
      <c r="G52" s="1" t="str">
        <f>"9788969028259"</f>
        <v>9788969028259</v>
      </c>
      <c r="H52" s="1" t="s">
        <v>290</v>
      </c>
    </row>
    <row r="53" spans="1:8" x14ac:dyDescent="0.3">
      <c r="A53" s="1">
        <v>51</v>
      </c>
      <c r="B53" s="1" t="s">
        <v>291</v>
      </c>
      <c r="C53" s="1" t="s">
        <v>292</v>
      </c>
      <c r="D53" s="1" t="s">
        <v>293</v>
      </c>
      <c r="E53" s="1" t="s">
        <v>22</v>
      </c>
      <c r="F53" s="1">
        <v>2025</v>
      </c>
      <c r="G53" s="1" t="str">
        <f>"9791192655956"</f>
        <v>9791192655956</v>
      </c>
      <c r="H53" s="1" t="s">
        <v>294</v>
      </c>
    </row>
    <row r="54" spans="1:8" x14ac:dyDescent="0.3">
      <c r="A54" s="1">
        <v>52</v>
      </c>
      <c r="B54" s="1" t="s">
        <v>295</v>
      </c>
      <c r="C54" s="1" t="s">
        <v>296</v>
      </c>
      <c r="D54" s="1" t="s">
        <v>297</v>
      </c>
      <c r="E54" s="1" t="s">
        <v>298</v>
      </c>
      <c r="F54" s="1">
        <v>2025</v>
      </c>
      <c r="G54" s="1" t="str">
        <f>"9788946475038"</f>
        <v>9788946475038</v>
      </c>
      <c r="H54" s="1" t="s">
        <v>299</v>
      </c>
    </row>
    <row r="55" spans="1:8" x14ac:dyDescent="0.3">
      <c r="A55" s="1">
        <v>53</v>
      </c>
      <c r="B55" s="1" t="s">
        <v>300</v>
      </c>
      <c r="C55" s="1" t="s">
        <v>301</v>
      </c>
      <c r="D55" s="1" t="s">
        <v>302</v>
      </c>
      <c r="E55" s="1" t="s">
        <v>289</v>
      </c>
      <c r="F55" s="1">
        <v>2026</v>
      </c>
      <c r="G55" s="1" t="str">
        <f>"9788969028242"</f>
        <v>9788969028242</v>
      </c>
      <c r="H55" s="1" t="s">
        <v>303</v>
      </c>
    </row>
    <row r="56" spans="1:8" x14ac:dyDescent="0.3">
      <c r="A56" s="1">
        <v>54</v>
      </c>
      <c r="B56" s="1" t="s">
        <v>304</v>
      </c>
      <c r="C56" s="1" t="s">
        <v>305</v>
      </c>
      <c r="D56" s="1" t="s">
        <v>306</v>
      </c>
      <c r="E56" s="1" t="s">
        <v>20</v>
      </c>
      <c r="F56" s="1">
        <v>2025</v>
      </c>
      <c r="G56" s="1" t="str">
        <f>"9791172720728"</f>
        <v>9791172720728</v>
      </c>
      <c r="H56" s="1" t="s">
        <v>307</v>
      </c>
    </row>
    <row r="57" spans="1:8" x14ac:dyDescent="0.3">
      <c r="A57" s="1">
        <v>55</v>
      </c>
      <c r="B57" s="1" t="s">
        <v>308</v>
      </c>
      <c r="C57" s="1" t="s">
        <v>309</v>
      </c>
      <c r="D57" s="1" t="s">
        <v>310</v>
      </c>
      <c r="E57" s="1" t="s">
        <v>311</v>
      </c>
      <c r="F57" s="1">
        <v>2026</v>
      </c>
      <c r="G57" s="1" t="str">
        <f>"9791194728221"</f>
        <v>9791194728221</v>
      </c>
      <c r="H57" s="1" t="s">
        <v>312</v>
      </c>
    </row>
    <row r="58" spans="1:8" x14ac:dyDescent="0.3">
      <c r="A58" s="1">
        <v>56</v>
      </c>
      <c r="B58" s="1" t="s">
        <v>313</v>
      </c>
      <c r="C58" s="1" t="s">
        <v>314</v>
      </c>
      <c r="D58" s="1" t="s">
        <v>315</v>
      </c>
      <c r="E58" s="1" t="s">
        <v>316</v>
      </c>
      <c r="F58" s="1">
        <v>2026</v>
      </c>
      <c r="G58" s="1" t="str">
        <f>"9788963014388"</f>
        <v>9788963014388</v>
      </c>
      <c r="H58" s="1" t="s">
        <v>317</v>
      </c>
    </row>
    <row r="59" spans="1:8" x14ac:dyDescent="0.3">
      <c r="A59" s="1">
        <v>57</v>
      </c>
      <c r="B59" s="1" t="s">
        <v>318</v>
      </c>
      <c r="C59" s="1" t="s">
        <v>319</v>
      </c>
      <c r="D59" s="1" t="s">
        <v>320</v>
      </c>
      <c r="E59" s="1" t="s">
        <v>188</v>
      </c>
      <c r="F59" s="1">
        <v>2025</v>
      </c>
      <c r="G59" s="1" t="str">
        <f>"9788964965306"</f>
        <v>9788964965306</v>
      </c>
      <c r="H59" s="1" t="s">
        <v>321</v>
      </c>
    </row>
    <row r="60" spans="1:8" x14ac:dyDescent="0.3">
      <c r="A60" s="1">
        <v>58</v>
      </c>
      <c r="B60" s="1" t="s">
        <v>322</v>
      </c>
      <c r="C60" s="1" t="s">
        <v>323</v>
      </c>
      <c r="D60" s="1" t="s">
        <v>324</v>
      </c>
      <c r="E60" s="1" t="s">
        <v>325</v>
      </c>
      <c r="F60" s="1">
        <v>2025</v>
      </c>
      <c r="G60" s="1" t="str">
        <f>"9788946475168"</f>
        <v>9788946475168</v>
      </c>
      <c r="H60" s="1" t="s">
        <v>326</v>
      </c>
    </row>
    <row r="61" spans="1:8" x14ac:dyDescent="0.3">
      <c r="A61" s="1">
        <v>59</v>
      </c>
      <c r="B61" s="1" t="s">
        <v>327</v>
      </c>
      <c r="C61" s="1" t="s">
        <v>328</v>
      </c>
      <c r="D61" s="1" t="s">
        <v>329</v>
      </c>
      <c r="E61" s="1" t="s">
        <v>330</v>
      </c>
      <c r="F61" s="1">
        <v>2026</v>
      </c>
      <c r="G61" s="1" t="str">
        <f>"9791194828280"</f>
        <v>9791194828280</v>
      </c>
      <c r="H61" s="1" t="s">
        <v>331</v>
      </c>
    </row>
    <row r="62" spans="1:8" x14ac:dyDescent="0.3">
      <c r="A62" s="1">
        <v>60</v>
      </c>
      <c r="B62" s="1" t="s">
        <v>332</v>
      </c>
      <c r="C62" s="1" t="s">
        <v>333</v>
      </c>
      <c r="D62" s="1" t="s">
        <v>334</v>
      </c>
      <c r="E62" s="1" t="s">
        <v>23</v>
      </c>
      <c r="F62" s="1">
        <v>2026</v>
      </c>
      <c r="G62" s="1" t="str">
        <f>"9791193366233"</f>
        <v>9791193366233</v>
      </c>
      <c r="H62" s="1" t="s">
        <v>335</v>
      </c>
    </row>
    <row r="63" spans="1:8" x14ac:dyDescent="0.3">
      <c r="A63" s="1">
        <v>61</v>
      </c>
      <c r="B63" s="1" t="s">
        <v>336</v>
      </c>
      <c r="C63" s="1" t="s">
        <v>337</v>
      </c>
      <c r="D63" s="1" t="s">
        <v>338</v>
      </c>
      <c r="E63" s="1" t="s">
        <v>339</v>
      </c>
      <c r="F63" s="1">
        <v>2025</v>
      </c>
      <c r="G63" s="1" t="str">
        <f>"9788963196688"</f>
        <v>9788963196688</v>
      </c>
      <c r="H63" s="1" t="s">
        <v>340</v>
      </c>
    </row>
    <row r="64" spans="1:8" x14ac:dyDescent="0.3">
      <c r="A64" s="1">
        <v>62</v>
      </c>
      <c r="B64" s="1" t="s">
        <v>341</v>
      </c>
      <c r="C64" s="1" t="s">
        <v>342</v>
      </c>
      <c r="D64" s="1" t="s">
        <v>343</v>
      </c>
      <c r="E64" s="1" t="s">
        <v>29</v>
      </c>
      <c r="F64" s="1">
        <v>2026</v>
      </c>
      <c r="G64" s="1" t="str">
        <f>"9788955888881"</f>
        <v>9788955888881</v>
      </c>
      <c r="H64" s="1" t="s">
        <v>344</v>
      </c>
    </row>
    <row r="65" spans="1:8" x14ac:dyDescent="0.3">
      <c r="A65" s="1">
        <v>63</v>
      </c>
      <c r="B65" s="1" t="s">
        <v>345</v>
      </c>
      <c r="C65" s="1" t="s">
        <v>346</v>
      </c>
      <c r="D65" s="1" t="s">
        <v>347</v>
      </c>
      <c r="E65" s="1" t="s">
        <v>348</v>
      </c>
      <c r="F65" s="1">
        <v>2025</v>
      </c>
      <c r="G65" s="1" t="str">
        <f>"9791169942973"</f>
        <v>9791169942973</v>
      </c>
      <c r="H65" s="1" t="s">
        <v>349</v>
      </c>
    </row>
    <row r="66" spans="1:8" x14ac:dyDescent="0.3">
      <c r="A66" s="1">
        <v>64</v>
      </c>
      <c r="B66" s="1" t="s">
        <v>350</v>
      </c>
      <c r="C66" s="1" t="s">
        <v>351</v>
      </c>
      <c r="D66" s="1" t="s">
        <v>352</v>
      </c>
      <c r="E66" s="1" t="s">
        <v>353</v>
      </c>
      <c r="F66" s="1">
        <v>2025</v>
      </c>
      <c r="G66" s="1" t="str">
        <f>"9788997313792"</f>
        <v>9788997313792</v>
      </c>
      <c r="H66" s="1" t="s">
        <v>354</v>
      </c>
    </row>
    <row r="67" spans="1:8" x14ac:dyDescent="0.3">
      <c r="A67" s="1">
        <v>65</v>
      </c>
      <c r="B67" s="1" t="s">
        <v>355</v>
      </c>
      <c r="C67" s="1" t="s">
        <v>356</v>
      </c>
      <c r="D67" s="1" t="s">
        <v>357</v>
      </c>
      <c r="E67" s="1" t="s">
        <v>358</v>
      </c>
      <c r="F67" s="1">
        <v>2025</v>
      </c>
      <c r="G67" s="1" t="str">
        <f>"9791194082361"</f>
        <v>9791194082361</v>
      </c>
      <c r="H67" s="1" t="s">
        <v>359</v>
      </c>
    </row>
    <row r="68" spans="1:8" x14ac:dyDescent="0.3">
      <c r="A68" s="1">
        <v>66</v>
      </c>
      <c r="B68" s="1" t="s">
        <v>360</v>
      </c>
      <c r="C68" s="1" t="s">
        <v>361</v>
      </c>
      <c r="D68" s="1" t="s">
        <v>362</v>
      </c>
      <c r="E68" s="1" t="s">
        <v>363</v>
      </c>
      <c r="F68" s="1">
        <v>2026</v>
      </c>
      <c r="G68" s="1" t="str">
        <f>"9791165022419"</f>
        <v>9791165022419</v>
      </c>
      <c r="H68" s="1" t="s">
        <v>364</v>
      </c>
    </row>
    <row r="69" spans="1:8" x14ac:dyDescent="0.3">
      <c r="A69" s="1">
        <v>67</v>
      </c>
      <c r="B69" s="1" t="s">
        <v>365</v>
      </c>
      <c r="C69" s="1" t="s">
        <v>366</v>
      </c>
      <c r="D69" s="1" t="s">
        <v>367</v>
      </c>
      <c r="E69" s="1" t="s">
        <v>368</v>
      </c>
      <c r="F69" s="1">
        <v>2026</v>
      </c>
      <c r="G69" s="1" t="str">
        <f>"9791194082415"</f>
        <v>9791194082415</v>
      </c>
      <c r="H69" s="1" t="s">
        <v>369</v>
      </c>
    </row>
    <row r="70" spans="1:8" x14ac:dyDescent="0.3">
      <c r="A70" s="1">
        <v>68</v>
      </c>
      <c r="B70" s="1" t="s">
        <v>370</v>
      </c>
      <c r="C70" s="1" t="s">
        <v>371</v>
      </c>
      <c r="D70" s="1" t="s">
        <v>372</v>
      </c>
      <c r="E70" s="1" t="s">
        <v>373</v>
      </c>
      <c r="F70" s="1">
        <v>2026</v>
      </c>
      <c r="G70" s="1" t="str">
        <f>"9788962683325"</f>
        <v>9788962683325</v>
      </c>
      <c r="H70" s="1" t="s">
        <v>374</v>
      </c>
    </row>
    <row r="71" spans="1:8" x14ac:dyDescent="0.3">
      <c r="A71" s="1">
        <v>69</v>
      </c>
      <c r="B71" s="1" t="s">
        <v>375</v>
      </c>
      <c r="C71" s="1" t="s">
        <v>376</v>
      </c>
      <c r="D71" s="1" t="s">
        <v>377</v>
      </c>
      <c r="E71" s="1" t="s">
        <v>27</v>
      </c>
      <c r="F71" s="1">
        <v>2026</v>
      </c>
      <c r="G71" s="1" t="str">
        <f>"9791158366018"</f>
        <v>9791158366018</v>
      </c>
      <c r="H71" s="1" t="s">
        <v>378</v>
      </c>
    </row>
    <row r="72" spans="1:8" x14ac:dyDescent="0.3">
      <c r="A72" s="1">
        <v>70</v>
      </c>
      <c r="B72" s="1" t="s">
        <v>379</v>
      </c>
      <c r="C72" s="1" t="s">
        <v>380</v>
      </c>
      <c r="D72" s="1" t="s">
        <v>381</v>
      </c>
      <c r="E72" s="1" t="s">
        <v>31</v>
      </c>
      <c r="F72" s="1">
        <v>2023</v>
      </c>
      <c r="G72" s="1" t="str">
        <f>"9791190689717"</f>
        <v>9791190689717</v>
      </c>
      <c r="H72" s="1" t="s">
        <v>382</v>
      </c>
    </row>
    <row r="73" spans="1:8" x14ac:dyDescent="0.3">
      <c r="A73" s="1">
        <v>71</v>
      </c>
      <c r="B73" s="1" t="s">
        <v>383</v>
      </c>
      <c r="C73" s="1" t="s">
        <v>384</v>
      </c>
      <c r="D73" s="1" t="s">
        <v>381</v>
      </c>
      <c r="E73" s="1" t="s">
        <v>31</v>
      </c>
      <c r="F73" s="1">
        <v>2025</v>
      </c>
      <c r="G73" s="1" t="str">
        <f>"9791190689953"</f>
        <v>9791190689953</v>
      </c>
      <c r="H73" s="1" t="s">
        <v>385</v>
      </c>
    </row>
    <row r="74" spans="1:8" x14ac:dyDescent="0.3">
      <c r="A74" s="1">
        <v>72</v>
      </c>
      <c r="B74" s="1" t="s">
        <v>386</v>
      </c>
      <c r="C74" s="1" t="s">
        <v>387</v>
      </c>
      <c r="D74" s="1" t="s">
        <v>381</v>
      </c>
      <c r="E74" s="1" t="s">
        <v>31</v>
      </c>
      <c r="F74" s="1">
        <v>2024</v>
      </c>
      <c r="G74" s="1" t="str">
        <f>"9791190689830"</f>
        <v>9791190689830</v>
      </c>
      <c r="H74" s="1" t="s">
        <v>388</v>
      </c>
    </row>
    <row r="75" spans="1:8" x14ac:dyDescent="0.3">
      <c r="A75" s="1">
        <v>73</v>
      </c>
      <c r="B75" s="1" t="s">
        <v>389</v>
      </c>
      <c r="C75" s="1" t="s">
        <v>390</v>
      </c>
      <c r="D75" s="1" t="s">
        <v>391</v>
      </c>
      <c r="E75" s="1" t="s">
        <v>20</v>
      </c>
      <c r="F75" s="1">
        <v>2025</v>
      </c>
      <c r="G75" s="1" t="str">
        <f>"9791172720742"</f>
        <v>9791172720742</v>
      </c>
      <c r="H75" s="1" t="s">
        <v>392</v>
      </c>
    </row>
    <row r="76" spans="1:8" x14ac:dyDescent="0.3">
      <c r="A76" s="1">
        <v>74</v>
      </c>
      <c r="B76" s="1" t="s">
        <v>393</v>
      </c>
      <c r="C76" s="1" t="s">
        <v>394</v>
      </c>
      <c r="D76" s="1" t="s">
        <v>395</v>
      </c>
      <c r="E76" s="1" t="s">
        <v>5</v>
      </c>
      <c r="F76" s="1">
        <v>2026</v>
      </c>
      <c r="G76" s="1" t="str">
        <f>"9791175484382"</f>
        <v>9791175484382</v>
      </c>
      <c r="H76" s="1" t="s">
        <v>396</v>
      </c>
    </row>
    <row r="77" spans="1:8" x14ac:dyDescent="0.3">
      <c r="A77" s="1">
        <v>75</v>
      </c>
      <c r="B77" s="1" t="s">
        <v>397</v>
      </c>
      <c r="C77" s="1" t="s">
        <v>398</v>
      </c>
      <c r="D77" s="1" t="s">
        <v>399</v>
      </c>
      <c r="E77" s="1" t="s">
        <v>400</v>
      </c>
      <c r="F77" s="1">
        <v>2026</v>
      </c>
      <c r="G77" s="1" t="str">
        <f>"9791199066397"</f>
        <v>9791199066397</v>
      </c>
      <c r="H77" s="1" t="s">
        <v>401</v>
      </c>
    </row>
    <row r="78" spans="1:8" x14ac:dyDescent="0.3">
      <c r="A78" s="1">
        <v>76</v>
      </c>
      <c r="B78" s="1" t="s">
        <v>402</v>
      </c>
      <c r="C78" s="1" t="s">
        <v>403</v>
      </c>
      <c r="D78" s="1" t="s">
        <v>404</v>
      </c>
      <c r="E78" s="1" t="s">
        <v>211</v>
      </c>
      <c r="F78" s="1">
        <v>2025</v>
      </c>
      <c r="G78" s="1" t="str">
        <f>"9791194382492"</f>
        <v>9791194382492</v>
      </c>
      <c r="H78" s="1" t="s">
        <v>405</v>
      </c>
    </row>
    <row r="79" spans="1:8" x14ac:dyDescent="0.3">
      <c r="A79" s="1">
        <v>77</v>
      </c>
      <c r="B79" s="1" t="s">
        <v>406</v>
      </c>
      <c r="C79" s="1" t="s">
        <v>407</v>
      </c>
      <c r="D79" s="1" t="s">
        <v>408</v>
      </c>
      <c r="E79" s="1" t="s">
        <v>409</v>
      </c>
      <c r="F79" s="1">
        <v>2025</v>
      </c>
      <c r="G79" s="1" t="str">
        <f>"9791171471386"</f>
        <v>9791171471386</v>
      </c>
      <c r="H79" s="1" t="s">
        <v>410</v>
      </c>
    </row>
    <row r="80" spans="1:8" x14ac:dyDescent="0.3">
      <c r="A80" s="1">
        <v>78</v>
      </c>
      <c r="B80" s="1" t="s">
        <v>411</v>
      </c>
      <c r="C80" s="1" t="s">
        <v>412</v>
      </c>
      <c r="D80" s="1" t="s">
        <v>408</v>
      </c>
      <c r="E80" s="1" t="s">
        <v>409</v>
      </c>
      <c r="F80" s="1">
        <v>2026</v>
      </c>
      <c r="G80" s="1" t="str">
        <f>"9791171471713"</f>
        <v>9791171471713</v>
      </c>
      <c r="H80" s="1" t="s">
        <v>413</v>
      </c>
    </row>
    <row r="81" spans="1:8" x14ac:dyDescent="0.3">
      <c r="A81" s="1">
        <v>79</v>
      </c>
      <c r="B81" s="1" t="s">
        <v>414</v>
      </c>
      <c r="C81" s="1" t="s">
        <v>415</v>
      </c>
      <c r="D81" s="1" t="s">
        <v>416</v>
      </c>
      <c r="E81" s="1" t="s">
        <v>21</v>
      </c>
      <c r="F81" s="1">
        <v>2025</v>
      </c>
      <c r="G81" s="1" t="str">
        <f>"9791124035108"</f>
        <v>9791124035108</v>
      </c>
      <c r="H81" s="1" t="s">
        <v>417</v>
      </c>
    </row>
    <row r="82" spans="1:8" x14ac:dyDescent="0.3">
      <c r="A82" s="1">
        <v>80</v>
      </c>
      <c r="B82" s="1" t="s">
        <v>418</v>
      </c>
      <c r="C82" s="1" t="s">
        <v>419</v>
      </c>
      <c r="D82" s="1" t="s">
        <v>420</v>
      </c>
      <c r="E82" s="1" t="s">
        <v>421</v>
      </c>
      <c r="F82" s="1">
        <v>2026</v>
      </c>
      <c r="G82" s="1" t="str">
        <f>"9791164461431"</f>
        <v>9791164461431</v>
      </c>
      <c r="H82" s="1" t="s">
        <v>422</v>
      </c>
    </row>
    <row r="83" spans="1:8" x14ac:dyDescent="0.3">
      <c r="A83" s="1">
        <v>81</v>
      </c>
      <c r="B83" s="1" t="s">
        <v>423</v>
      </c>
      <c r="C83" s="1" t="s">
        <v>424</v>
      </c>
      <c r="D83" s="1" t="s">
        <v>425</v>
      </c>
      <c r="E83" s="1" t="s">
        <v>59</v>
      </c>
      <c r="F83" s="1">
        <v>2024</v>
      </c>
      <c r="G83" s="1" t="str">
        <f>"9791167552952"</f>
        <v>9791167552952</v>
      </c>
      <c r="H83" s="1" t="s">
        <v>426</v>
      </c>
    </row>
    <row r="84" spans="1:8" x14ac:dyDescent="0.3">
      <c r="A84" s="1">
        <v>82</v>
      </c>
      <c r="B84" s="1" t="s">
        <v>427</v>
      </c>
      <c r="C84" s="1" t="s">
        <v>428</v>
      </c>
      <c r="D84" s="1" t="s">
        <v>429</v>
      </c>
      <c r="E84" s="1" t="s">
        <v>430</v>
      </c>
      <c r="F84" s="1">
        <v>2026</v>
      </c>
      <c r="G84" s="1" t="str">
        <f>"9791194621072"</f>
        <v>9791194621072</v>
      </c>
      <c r="H84" s="1" t="s">
        <v>431</v>
      </c>
    </row>
    <row r="85" spans="1:8" x14ac:dyDescent="0.3">
      <c r="A85" s="1">
        <v>83</v>
      </c>
      <c r="B85" s="1" t="s">
        <v>432</v>
      </c>
      <c r="C85" s="1" t="s">
        <v>433</v>
      </c>
      <c r="D85" s="1" t="s">
        <v>434</v>
      </c>
      <c r="E85" s="1" t="s">
        <v>21</v>
      </c>
      <c r="F85" s="1">
        <v>2025</v>
      </c>
      <c r="G85" s="1" t="str">
        <f>"9791199398139"</f>
        <v>9791199398139</v>
      </c>
      <c r="H85" s="1" t="s">
        <v>435</v>
      </c>
    </row>
    <row r="86" spans="1:8" x14ac:dyDescent="0.3">
      <c r="A86" s="1">
        <v>84</v>
      </c>
      <c r="B86" s="1" t="s">
        <v>436</v>
      </c>
      <c r="C86" s="1" t="s">
        <v>437</v>
      </c>
      <c r="D86" s="1" t="s">
        <v>438</v>
      </c>
      <c r="E86" s="1" t="s">
        <v>339</v>
      </c>
      <c r="F86" s="1">
        <v>2026</v>
      </c>
      <c r="G86" s="1" t="str">
        <f>"9788963196756"</f>
        <v>9788963196756</v>
      </c>
      <c r="H86" s="1" t="s">
        <v>439</v>
      </c>
    </row>
    <row r="87" spans="1:8" x14ac:dyDescent="0.3">
      <c r="A87" s="1">
        <v>85</v>
      </c>
      <c r="B87" s="1" t="s">
        <v>440</v>
      </c>
      <c r="C87" s="1" t="s">
        <v>441</v>
      </c>
      <c r="D87" s="1" t="s">
        <v>442</v>
      </c>
      <c r="E87" s="1" t="s">
        <v>443</v>
      </c>
      <c r="F87" s="1">
        <v>2025</v>
      </c>
      <c r="G87" s="1" t="str">
        <f>"9791172720629"</f>
        <v>9791172720629</v>
      </c>
      <c r="H87" s="1" t="s">
        <v>444</v>
      </c>
    </row>
    <row r="88" spans="1:8" x14ac:dyDescent="0.3">
      <c r="A88" s="1">
        <v>86</v>
      </c>
      <c r="B88" s="1" t="s">
        <v>445</v>
      </c>
      <c r="C88" s="1" t="s">
        <v>446</v>
      </c>
      <c r="D88" s="1" t="s">
        <v>447</v>
      </c>
      <c r="E88" s="1" t="s">
        <v>448</v>
      </c>
      <c r="F88" s="1">
        <v>2026</v>
      </c>
      <c r="G88" s="1" t="str">
        <f>"9791192370941"</f>
        <v>9791192370941</v>
      </c>
      <c r="H88" s="1" t="s">
        <v>449</v>
      </c>
    </row>
    <row r="89" spans="1:8" x14ac:dyDescent="0.3">
      <c r="A89" s="1">
        <v>87</v>
      </c>
      <c r="B89" s="1" t="s">
        <v>450</v>
      </c>
      <c r="C89" s="1" t="s">
        <v>451</v>
      </c>
      <c r="D89" s="1" t="s">
        <v>452</v>
      </c>
      <c r="E89" s="1" t="s">
        <v>27</v>
      </c>
      <c r="F89" s="1">
        <v>2025</v>
      </c>
      <c r="G89" s="1" t="str">
        <f>"9791158365387"</f>
        <v>9791158365387</v>
      </c>
      <c r="H89" s="1" t="s">
        <v>453</v>
      </c>
    </row>
    <row r="90" spans="1:8" x14ac:dyDescent="0.3">
      <c r="A90" s="1">
        <v>88</v>
      </c>
      <c r="B90" s="1" t="s">
        <v>454</v>
      </c>
      <c r="C90" s="1" t="s">
        <v>455</v>
      </c>
      <c r="D90" s="1" t="s">
        <v>456</v>
      </c>
      <c r="E90" s="1" t="s">
        <v>339</v>
      </c>
      <c r="F90" s="1">
        <v>2025</v>
      </c>
      <c r="G90" s="1" t="str">
        <f>"9788963196589"</f>
        <v>9788963196589</v>
      </c>
      <c r="H90" s="1" t="s">
        <v>457</v>
      </c>
    </row>
    <row r="91" spans="1:8" x14ac:dyDescent="0.3">
      <c r="A91" s="1">
        <v>89</v>
      </c>
      <c r="B91" s="1" t="s">
        <v>458</v>
      </c>
      <c r="C91" s="1" t="s">
        <v>459</v>
      </c>
      <c r="D91" s="1" t="s">
        <v>460</v>
      </c>
      <c r="E91" s="1" t="s">
        <v>20</v>
      </c>
      <c r="F91" s="1">
        <v>2025</v>
      </c>
      <c r="G91" s="1" t="str">
        <f>"9791172720865"</f>
        <v>9791172720865</v>
      </c>
      <c r="H91" s="1" t="s">
        <v>461</v>
      </c>
    </row>
    <row r="92" spans="1:8" x14ac:dyDescent="0.3">
      <c r="A92" s="1">
        <v>90</v>
      </c>
      <c r="B92" s="1" t="s">
        <v>462</v>
      </c>
      <c r="C92" s="1" t="s">
        <v>463</v>
      </c>
      <c r="D92" s="1" t="s">
        <v>464</v>
      </c>
      <c r="E92" s="1" t="s">
        <v>10</v>
      </c>
      <c r="F92" s="1">
        <v>2025</v>
      </c>
      <c r="G92" s="1" t="str">
        <f>"9791165816032"</f>
        <v>9791165816032</v>
      </c>
      <c r="H92" s="1" t="s">
        <v>465</v>
      </c>
    </row>
    <row r="93" spans="1:8" x14ac:dyDescent="0.3">
      <c r="A93" s="1">
        <v>91</v>
      </c>
      <c r="B93" s="1" t="s">
        <v>466</v>
      </c>
      <c r="C93" s="1" t="s">
        <v>467</v>
      </c>
      <c r="D93" s="1" t="s">
        <v>468</v>
      </c>
      <c r="E93" s="1" t="s">
        <v>59</v>
      </c>
      <c r="F93" s="1">
        <v>2026</v>
      </c>
      <c r="G93" s="1" t="str">
        <f>"9791167553669"</f>
        <v>9791167553669</v>
      </c>
      <c r="H93" s="1" t="s">
        <v>469</v>
      </c>
    </row>
    <row r="94" spans="1:8" x14ac:dyDescent="0.3">
      <c r="A94" s="1">
        <v>92</v>
      </c>
      <c r="B94" s="1" t="s">
        <v>470</v>
      </c>
      <c r="C94" s="1" t="s">
        <v>471</v>
      </c>
      <c r="D94" s="1" t="s">
        <v>472</v>
      </c>
      <c r="E94" s="1" t="s">
        <v>473</v>
      </c>
      <c r="F94" s="1">
        <v>2026</v>
      </c>
      <c r="G94" s="1" t="str">
        <f>"9791192665986"</f>
        <v>9791192665986</v>
      </c>
      <c r="H94" s="1" t="s">
        <v>474</v>
      </c>
    </row>
    <row r="95" spans="1:8" x14ac:dyDescent="0.3">
      <c r="A95" s="1">
        <v>93</v>
      </c>
      <c r="B95" s="1" t="s">
        <v>475</v>
      </c>
      <c r="C95" s="1" t="s">
        <v>476</v>
      </c>
      <c r="D95" s="1" t="s">
        <v>477</v>
      </c>
      <c r="E95" s="1" t="s">
        <v>21</v>
      </c>
      <c r="F95" s="1">
        <v>2025</v>
      </c>
      <c r="G95" s="1" t="str">
        <f>"9791124035115"</f>
        <v>9791124035115</v>
      </c>
      <c r="H95" s="1" t="s">
        <v>478</v>
      </c>
    </row>
    <row r="96" spans="1:8" x14ac:dyDescent="0.3">
      <c r="A96" s="1">
        <v>94</v>
      </c>
      <c r="B96" s="1" t="s">
        <v>479</v>
      </c>
      <c r="C96" s="1" t="s">
        <v>480</v>
      </c>
      <c r="D96" s="1" t="s">
        <v>481</v>
      </c>
      <c r="E96" s="1" t="s">
        <v>10</v>
      </c>
      <c r="F96" s="1">
        <v>2025</v>
      </c>
      <c r="G96" s="1" t="str">
        <f>"9791165815721"</f>
        <v>9791165815721</v>
      </c>
      <c r="H96" s="1" t="s">
        <v>482</v>
      </c>
    </row>
    <row r="97" spans="1:8" x14ac:dyDescent="0.3">
      <c r="A97" s="1">
        <v>95</v>
      </c>
      <c r="B97" s="1" t="s">
        <v>483</v>
      </c>
      <c r="C97" s="1" t="s">
        <v>484</v>
      </c>
      <c r="D97" s="1" t="s">
        <v>485</v>
      </c>
      <c r="E97" s="1" t="s">
        <v>155</v>
      </c>
      <c r="F97" s="1">
        <v>2025</v>
      </c>
      <c r="G97" s="1" t="str">
        <f>"9791169512442"</f>
        <v>9791169512442</v>
      </c>
      <c r="H97" s="1" t="s">
        <v>486</v>
      </c>
    </row>
    <row r="98" spans="1:8" x14ac:dyDescent="0.3">
      <c r="A98" s="1">
        <v>96</v>
      </c>
      <c r="B98" s="1" t="s">
        <v>487</v>
      </c>
      <c r="C98" s="1" t="s">
        <v>488</v>
      </c>
      <c r="D98" s="1" t="s">
        <v>485</v>
      </c>
      <c r="E98" s="1" t="s">
        <v>489</v>
      </c>
      <c r="F98" s="1">
        <v>2025</v>
      </c>
      <c r="G98" s="1" t="str">
        <f>"9791169514316"</f>
        <v>9791169514316</v>
      </c>
      <c r="H98" s="1" t="s">
        <v>486</v>
      </c>
    </row>
    <row r="99" spans="1:8" x14ac:dyDescent="0.3">
      <c r="A99" s="1">
        <v>97</v>
      </c>
      <c r="B99" s="1" t="s">
        <v>490</v>
      </c>
      <c r="C99" s="1" t="s">
        <v>491</v>
      </c>
      <c r="D99" s="1" t="s">
        <v>492</v>
      </c>
      <c r="E99" s="1" t="s">
        <v>493</v>
      </c>
      <c r="F99" s="1">
        <v>2025</v>
      </c>
      <c r="G99" s="1" t="str">
        <f>"9791163931973"</f>
        <v>9791163931973</v>
      </c>
      <c r="H99" s="1" t="s">
        <v>494</v>
      </c>
    </row>
    <row r="100" spans="1:8" x14ac:dyDescent="0.3">
      <c r="A100" s="1">
        <v>98</v>
      </c>
      <c r="B100" s="1" t="s">
        <v>495</v>
      </c>
      <c r="C100" s="1" t="s">
        <v>496</v>
      </c>
      <c r="D100" s="1" t="s">
        <v>497</v>
      </c>
      <c r="E100" s="1" t="s">
        <v>498</v>
      </c>
      <c r="F100" s="1">
        <v>2026</v>
      </c>
      <c r="G100" s="1" t="str">
        <f>"9788967342241"</f>
        <v>9788967342241</v>
      </c>
      <c r="H100" s="1" t="s">
        <v>499</v>
      </c>
    </row>
    <row r="101" spans="1:8" x14ac:dyDescent="0.3">
      <c r="A101" s="1">
        <v>99</v>
      </c>
      <c r="B101" s="1" t="s">
        <v>500</v>
      </c>
      <c r="C101" s="1" t="s">
        <v>501</v>
      </c>
      <c r="D101" s="1" t="s">
        <v>502</v>
      </c>
      <c r="E101" s="1" t="s">
        <v>503</v>
      </c>
      <c r="F101" s="1">
        <v>2025</v>
      </c>
      <c r="G101" s="1" t="str">
        <f>"9788931381962"</f>
        <v>9788931381962</v>
      </c>
      <c r="H101" s="1" t="s">
        <v>504</v>
      </c>
    </row>
    <row r="102" spans="1:8" x14ac:dyDescent="0.3">
      <c r="A102" s="1">
        <v>100</v>
      </c>
      <c r="B102" s="1" t="s">
        <v>505</v>
      </c>
      <c r="C102" s="1" t="s">
        <v>506</v>
      </c>
      <c r="D102" s="1" t="s">
        <v>507</v>
      </c>
      <c r="E102" s="1" t="s">
        <v>508</v>
      </c>
      <c r="F102" s="1">
        <v>2026</v>
      </c>
      <c r="G102" s="1" t="str">
        <f>"9788925419626"</f>
        <v>9788925419626</v>
      </c>
      <c r="H102" s="1" t="s">
        <v>509</v>
      </c>
    </row>
    <row r="103" spans="1:8" x14ac:dyDescent="0.3">
      <c r="A103" s="1">
        <v>101</v>
      </c>
      <c r="B103" s="1" t="s">
        <v>510</v>
      </c>
      <c r="C103" s="1" t="s">
        <v>511</v>
      </c>
      <c r="D103" s="1" t="s">
        <v>512</v>
      </c>
      <c r="E103" s="1" t="s">
        <v>513</v>
      </c>
      <c r="F103" s="1">
        <v>2026</v>
      </c>
      <c r="G103" s="1" t="str">
        <f>"9791192554136"</f>
        <v>9791192554136</v>
      </c>
      <c r="H103" s="1" t="s">
        <v>514</v>
      </c>
    </row>
    <row r="104" spans="1:8" x14ac:dyDescent="0.3">
      <c r="A104" s="1">
        <v>102</v>
      </c>
      <c r="B104" s="1" t="s">
        <v>515</v>
      </c>
      <c r="C104" s="1" t="s">
        <v>516</v>
      </c>
      <c r="D104" s="1" t="s">
        <v>517</v>
      </c>
      <c r="E104" s="1" t="s">
        <v>518</v>
      </c>
      <c r="F104" s="1">
        <v>2025</v>
      </c>
      <c r="G104" s="1" t="str">
        <f>"9791173476273"</f>
        <v>9791173476273</v>
      </c>
      <c r="H104" s="1" t="s">
        <v>519</v>
      </c>
    </row>
    <row r="105" spans="1:8" x14ac:dyDescent="0.3">
      <c r="A105" s="1">
        <v>103</v>
      </c>
      <c r="B105" s="1" t="s">
        <v>520</v>
      </c>
      <c r="C105" s="1" t="s">
        <v>521</v>
      </c>
      <c r="D105" s="1" t="s">
        <v>522</v>
      </c>
      <c r="E105" s="1" t="s">
        <v>523</v>
      </c>
      <c r="F105" s="1">
        <v>2025</v>
      </c>
      <c r="G105" s="1" t="str">
        <f>"9791163931997"</f>
        <v>9791163931997</v>
      </c>
      <c r="H105" s="1" t="s">
        <v>524</v>
      </c>
    </row>
    <row r="106" spans="1:8" x14ac:dyDescent="0.3">
      <c r="A106" s="1">
        <v>104</v>
      </c>
      <c r="B106" s="1" t="s">
        <v>525</v>
      </c>
      <c r="C106" s="1" t="s">
        <v>526</v>
      </c>
      <c r="D106" s="1" t="s">
        <v>527</v>
      </c>
      <c r="E106" s="1" t="s">
        <v>373</v>
      </c>
      <c r="F106" s="1">
        <v>2025</v>
      </c>
      <c r="G106" s="1" t="str">
        <f>"9788962683295"</f>
        <v>9788962683295</v>
      </c>
      <c r="H106" s="1" t="s">
        <v>528</v>
      </c>
    </row>
    <row r="107" spans="1:8" x14ac:dyDescent="0.3">
      <c r="A107" s="1">
        <v>105</v>
      </c>
      <c r="B107" s="1" t="s">
        <v>529</v>
      </c>
      <c r="C107" s="1" t="s">
        <v>530</v>
      </c>
      <c r="D107" s="1" t="s">
        <v>531</v>
      </c>
      <c r="E107" s="1" t="s">
        <v>532</v>
      </c>
      <c r="F107" s="1">
        <v>2025</v>
      </c>
      <c r="G107" s="1" t="str">
        <f>"9788932376615"</f>
        <v>9788932376615</v>
      </c>
      <c r="H107" s="1" t="s">
        <v>533</v>
      </c>
    </row>
    <row r="108" spans="1:8" x14ac:dyDescent="0.3">
      <c r="A108" s="1">
        <v>106</v>
      </c>
      <c r="B108" s="1" t="s">
        <v>534</v>
      </c>
      <c r="C108" s="1" t="s">
        <v>535</v>
      </c>
      <c r="D108" s="1" t="s">
        <v>536</v>
      </c>
      <c r="E108" s="1" t="s">
        <v>537</v>
      </c>
      <c r="F108" s="1">
        <v>2026</v>
      </c>
      <c r="G108" s="1" t="str">
        <f>"9791172546090"</f>
        <v>9791172546090</v>
      </c>
      <c r="H108" s="1" t="s">
        <v>538</v>
      </c>
    </row>
    <row r="109" spans="1:8" x14ac:dyDescent="0.3">
      <c r="A109" s="1">
        <v>107</v>
      </c>
      <c r="B109" s="1" t="s">
        <v>539</v>
      </c>
      <c r="C109" s="1" t="s">
        <v>540</v>
      </c>
      <c r="D109" s="1" t="s">
        <v>541</v>
      </c>
      <c r="E109" s="1" t="s">
        <v>542</v>
      </c>
      <c r="F109" s="1">
        <v>2026</v>
      </c>
      <c r="G109" s="1" t="str">
        <f>"9791198968333"</f>
        <v>9791198968333</v>
      </c>
      <c r="H109" s="1" t="s">
        <v>543</v>
      </c>
    </row>
    <row r="110" spans="1:8" x14ac:dyDescent="0.3">
      <c r="A110" s="1">
        <v>108</v>
      </c>
      <c r="B110" s="1" t="s">
        <v>544</v>
      </c>
      <c r="C110" s="1" t="s">
        <v>545</v>
      </c>
      <c r="D110" s="1" t="s">
        <v>546</v>
      </c>
      <c r="E110" s="1" t="s">
        <v>32</v>
      </c>
      <c r="F110" s="1">
        <v>2026</v>
      </c>
      <c r="G110" s="1" t="str">
        <f>"9788936429546"</f>
        <v>9788936429546</v>
      </c>
      <c r="H110" s="1" t="s">
        <v>547</v>
      </c>
    </row>
    <row r="111" spans="1:8" x14ac:dyDescent="0.3">
      <c r="A111" s="1">
        <v>109</v>
      </c>
      <c r="B111" s="1" t="s">
        <v>548</v>
      </c>
      <c r="C111" s="1" t="s">
        <v>549</v>
      </c>
      <c r="D111" s="1" t="s">
        <v>550</v>
      </c>
      <c r="E111" s="1" t="s">
        <v>551</v>
      </c>
      <c r="F111" s="1">
        <v>2026</v>
      </c>
      <c r="G111" s="1" t="str">
        <f>"9791171200924"</f>
        <v>9791171200924</v>
      </c>
      <c r="H111" s="1" t="s">
        <v>552</v>
      </c>
    </row>
    <row r="112" spans="1:8" x14ac:dyDescent="0.3">
      <c r="A112" s="1">
        <v>110</v>
      </c>
      <c r="B112" s="1" t="s">
        <v>553</v>
      </c>
      <c r="C112" s="1" t="s">
        <v>554</v>
      </c>
      <c r="D112" s="1" t="s">
        <v>555</v>
      </c>
      <c r="E112" s="1" t="s">
        <v>551</v>
      </c>
      <c r="F112" s="1">
        <v>2025</v>
      </c>
      <c r="G112" s="1" t="str">
        <f>"9791171200948"</f>
        <v>9791171200948</v>
      </c>
      <c r="H112" s="1" t="s">
        <v>556</v>
      </c>
    </row>
    <row r="113" spans="1:8" x14ac:dyDescent="0.3">
      <c r="A113" s="1">
        <v>111</v>
      </c>
      <c r="B113" s="1" t="s">
        <v>557</v>
      </c>
      <c r="C113" s="1" t="s">
        <v>558</v>
      </c>
      <c r="D113" s="1" t="s">
        <v>559</v>
      </c>
      <c r="E113" s="1" t="s">
        <v>560</v>
      </c>
      <c r="F113" s="1">
        <v>2025</v>
      </c>
      <c r="G113" s="1" t="str">
        <f>"9791168630789"</f>
        <v>9791168630789</v>
      </c>
      <c r="H113" s="1" t="s">
        <v>561</v>
      </c>
    </row>
    <row r="114" spans="1:8" x14ac:dyDescent="0.3">
      <c r="A114" s="1">
        <v>112</v>
      </c>
      <c r="B114" s="1" t="s">
        <v>562</v>
      </c>
      <c r="C114" s="1" t="s">
        <v>563</v>
      </c>
      <c r="D114" s="1" t="s">
        <v>564</v>
      </c>
      <c r="E114" s="1" t="s">
        <v>560</v>
      </c>
      <c r="F114" s="1">
        <v>2025</v>
      </c>
      <c r="G114" s="1" t="str">
        <f>"9791168630734"</f>
        <v>9791168630734</v>
      </c>
      <c r="H114" s="1" t="s">
        <v>565</v>
      </c>
    </row>
    <row r="115" spans="1:8" x14ac:dyDescent="0.3">
      <c r="A115" s="1">
        <v>113</v>
      </c>
      <c r="B115" s="1" t="s">
        <v>566</v>
      </c>
      <c r="C115" s="1" t="s">
        <v>567</v>
      </c>
      <c r="D115" s="1" t="s">
        <v>568</v>
      </c>
      <c r="E115" s="1" t="s">
        <v>569</v>
      </c>
      <c r="F115" s="1">
        <v>2026</v>
      </c>
      <c r="G115" s="1" t="str">
        <f>"9791192340531"</f>
        <v>9791192340531</v>
      </c>
      <c r="H115" s="1" t="s">
        <v>570</v>
      </c>
    </row>
    <row r="116" spans="1:8" x14ac:dyDescent="0.3">
      <c r="A116" s="1">
        <v>114</v>
      </c>
      <c r="B116" s="1" t="s">
        <v>571</v>
      </c>
      <c r="C116" s="1" t="s">
        <v>572</v>
      </c>
      <c r="D116" s="1" t="s">
        <v>573</v>
      </c>
      <c r="E116" s="1" t="s">
        <v>574</v>
      </c>
      <c r="F116" s="1">
        <v>2026</v>
      </c>
      <c r="G116" s="1" t="str">
        <f>"9788932376684"</f>
        <v>9788932376684</v>
      </c>
      <c r="H116" s="1" t="s">
        <v>575</v>
      </c>
    </row>
    <row r="117" spans="1:8" x14ac:dyDescent="0.3">
      <c r="A117" s="1">
        <v>115</v>
      </c>
      <c r="B117" s="1" t="s">
        <v>576</v>
      </c>
      <c r="C117" s="1" t="s">
        <v>577</v>
      </c>
      <c r="D117" s="1" t="s">
        <v>578</v>
      </c>
      <c r="E117" s="1" t="s">
        <v>27</v>
      </c>
      <c r="F117" s="1">
        <v>2026</v>
      </c>
      <c r="G117" s="1" t="str">
        <f>"9791158365936"</f>
        <v>9791158365936</v>
      </c>
      <c r="H117" s="1" t="s">
        <v>579</v>
      </c>
    </row>
    <row r="118" spans="1:8" x14ac:dyDescent="0.3">
      <c r="A118" s="1">
        <v>116</v>
      </c>
      <c r="B118" s="1" t="s">
        <v>580</v>
      </c>
      <c r="C118" s="1" t="s">
        <v>581</v>
      </c>
      <c r="D118" s="1" t="s">
        <v>582</v>
      </c>
      <c r="E118" s="1" t="s">
        <v>216</v>
      </c>
      <c r="F118" s="1">
        <v>2026</v>
      </c>
      <c r="G118" s="1" t="str">
        <f>"9788911732326"</f>
        <v>9788911732326</v>
      </c>
      <c r="H118" s="1" t="s">
        <v>583</v>
      </c>
    </row>
    <row r="119" spans="1:8" x14ac:dyDescent="0.3">
      <c r="A119" s="1">
        <v>117</v>
      </c>
      <c r="B119" s="1" t="s">
        <v>584</v>
      </c>
      <c r="C119" s="1" t="s">
        <v>585</v>
      </c>
      <c r="D119" s="1" t="s">
        <v>586</v>
      </c>
      <c r="E119" s="1" t="s">
        <v>587</v>
      </c>
      <c r="F119" s="1">
        <v>2025</v>
      </c>
      <c r="G119" s="1" t="str">
        <f>"9791171258703"</f>
        <v>9791171258703</v>
      </c>
      <c r="H119" s="1" t="s">
        <v>588</v>
      </c>
    </row>
    <row r="120" spans="1:8" x14ac:dyDescent="0.3">
      <c r="A120" s="1">
        <v>118</v>
      </c>
      <c r="B120" s="1" t="s">
        <v>589</v>
      </c>
      <c r="C120" s="1" t="s">
        <v>590</v>
      </c>
      <c r="D120" s="1" t="s">
        <v>591</v>
      </c>
      <c r="E120" s="1" t="s">
        <v>9</v>
      </c>
      <c r="F120" s="1">
        <v>2026</v>
      </c>
      <c r="G120" s="1" t="str">
        <f>"9791124269022"</f>
        <v>9791124269022</v>
      </c>
      <c r="H120" s="1" t="s">
        <v>592</v>
      </c>
    </row>
    <row r="121" spans="1:8" x14ac:dyDescent="0.3">
      <c r="A121" s="1">
        <v>119</v>
      </c>
      <c r="B121" s="1" t="s">
        <v>593</v>
      </c>
      <c r="C121" s="1" t="s">
        <v>594</v>
      </c>
      <c r="D121" s="1" t="s">
        <v>595</v>
      </c>
      <c r="E121" s="1" t="s">
        <v>409</v>
      </c>
      <c r="F121" s="1">
        <v>2025</v>
      </c>
      <c r="G121" s="1" t="str">
        <f>"9791171471324"</f>
        <v>9791171471324</v>
      </c>
      <c r="H121" s="1" t="s">
        <v>596</v>
      </c>
    </row>
    <row r="122" spans="1:8" x14ac:dyDescent="0.3">
      <c r="A122" s="1">
        <v>120</v>
      </c>
      <c r="B122" s="1" t="s">
        <v>597</v>
      </c>
      <c r="C122" s="1" t="s">
        <v>598</v>
      </c>
      <c r="D122" s="1" t="s">
        <v>599</v>
      </c>
      <c r="E122" s="1" t="s">
        <v>600</v>
      </c>
      <c r="F122" s="1">
        <v>2026</v>
      </c>
      <c r="G122" s="1" t="str">
        <f>"9791193400470"</f>
        <v>9791193400470</v>
      </c>
      <c r="H122" s="1" t="s">
        <v>601</v>
      </c>
    </row>
    <row r="123" spans="1:8" x14ac:dyDescent="0.3">
      <c r="A123" s="1">
        <v>121</v>
      </c>
      <c r="B123" s="1" t="s">
        <v>602</v>
      </c>
      <c r="C123" s="1" t="s">
        <v>603</v>
      </c>
      <c r="D123" s="1" t="s">
        <v>604</v>
      </c>
      <c r="E123" s="1" t="s">
        <v>339</v>
      </c>
      <c r="F123" s="1">
        <v>2025</v>
      </c>
      <c r="G123" s="1" t="str">
        <f>"9788963196596"</f>
        <v>9788963196596</v>
      </c>
      <c r="H123" s="1" t="s">
        <v>605</v>
      </c>
    </row>
    <row r="124" spans="1:8" x14ac:dyDescent="0.3">
      <c r="A124" s="1">
        <v>122</v>
      </c>
      <c r="B124" s="1" t="s">
        <v>606</v>
      </c>
      <c r="C124" s="1" t="s">
        <v>607</v>
      </c>
      <c r="D124" s="1" t="s">
        <v>608</v>
      </c>
      <c r="E124" s="1" t="s">
        <v>609</v>
      </c>
      <c r="F124" s="1">
        <v>2025</v>
      </c>
      <c r="G124" s="1" t="str">
        <f>"9791199279612"</f>
        <v>9791199279612</v>
      </c>
      <c r="H124" s="1" t="s">
        <v>610</v>
      </c>
    </row>
    <row r="125" spans="1:8" x14ac:dyDescent="0.3">
      <c r="A125" s="1">
        <v>123</v>
      </c>
      <c r="B125" s="1" t="s">
        <v>611</v>
      </c>
      <c r="C125" s="1" t="s">
        <v>612</v>
      </c>
      <c r="D125" s="1" t="s">
        <v>613</v>
      </c>
      <c r="E125" s="1" t="s">
        <v>614</v>
      </c>
      <c r="F125" s="1">
        <v>2026</v>
      </c>
      <c r="G125" s="1" t="str">
        <f>"9791199361485"</f>
        <v>9791199361485</v>
      </c>
      <c r="H125" s="1" t="s">
        <v>615</v>
      </c>
    </row>
    <row r="126" spans="1:8" x14ac:dyDescent="0.3">
      <c r="A126" s="1">
        <v>124</v>
      </c>
      <c r="B126" s="1" t="s">
        <v>616</v>
      </c>
      <c r="C126" s="1" t="s">
        <v>617</v>
      </c>
      <c r="D126" s="1" t="s">
        <v>618</v>
      </c>
      <c r="E126" s="1" t="s">
        <v>26</v>
      </c>
      <c r="F126" s="1">
        <v>2025</v>
      </c>
      <c r="G126" s="1" t="str">
        <f>"9791194439356"</f>
        <v>9791194439356</v>
      </c>
      <c r="H126" s="1" t="s">
        <v>619</v>
      </c>
    </row>
    <row r="127" spans="1:8" x14ac:dyDescent="0.3">
      <c r="A127" s="1">
        <v>125</v>
      </c>
      <c r="B127" s="1" t="s">
        <v>620</v>
      </c>
      <c r="C127" s="1" t="s">
        <v>621</v>
      </c>
      <c r="D127" s="1" t="s">
        <v>622</v>
      </c>
      <c r="E127" s="1" t="s">
        <v>623</v>
      </c>
      <c r="F127" s="1">
        <v>2025</v>
      </c>
      <c r="G127" s="1" t="str">
        <f>"9788959985258"</f>
        <v>9788959985258</v>
      </c>
      <c r="H127" s="1" t="s">
        <v>624</v>
      </c>
    </row>
    <row r="128" spans="1:8" x14ac:dyDescent="0.3">
      <c r="A128" s="1">
        <v>126</v>
      </c>
      <c r="B128" s="1" t="s">
        <v>625</v>
      </c>
      <c r="C128" s="1" t="s">
        <v>626</v>
      </c>
      <c r="D128" s="1" t="s">
        <v>627</v>
      </c>
      <c r="E128" s="1" t="s">
        <v>7</v>
      </c>
      <c r="F128" s="1">
        <v>2026</v>
      </c>
      <c r="G128" s="1" t="str">
        <f>"9791194797210"</f>
        <v>9791194797210</v>
      </c>
      <c r="H128" s="1" t="s">
        <v>628</v>
      </c>
    </row>
    <row r="129" spans="1:8" x14ac:dyDescent="0.3">
      <c r="A129" s="1">
        <v>127</v>
      </c>
      <c r="B129" s="1" t="s">
        <v>629</v>
      </c>
      <c r="C129" s="1" t="s">
        <v>630</v>
      </c>
      <c r="D129" s="1" t="s">
        <v>631</v>
      </c>
      <c r="E129" s="1" t="s">
        <v>58</v>
      </c>
      <c r="F129" s="1">
        <v>2026</v>
      </c>
      <c r="G129" s="1" t="str">
        <f>"9791173556999"</f>
        <v>9791173556999</v>
      </c>
      <c r="H129" s="1" t="s">
        <v>632</v>
      </c>
    </row>
    <row r="130" spans="1:8" x14ac:dyDescent="0.3">
      <c r="A130" s="1">
        <v>128</v>
      </c>
      <c r="B130" s="1" t="s">
        <v>633</v>
      </c>
      <c r="C130" s="1" t="s">
        <v>634</v>
      </c>
      <c r="D130" s="1" t="s">
        <v>635</v>
      </c>
      <c r="E130" s="1" t="s">
        <v>636</v>
      </c>
      <c r="F130" s="1">
        <v>2026</v>
      </c>
      <c r="G130" s="1" t="str">
        <f>"9791194244301"</f>
        <v>9791194244301</v>
      </c>
      <c r="H130" s="1" t="s">
        <v>637</v>
      </c>
    </row>
    <row r="131" spans="1:8" x14ac:dyDescent="0.3">
      <c r="A131" s="1">
        <v>129</v>
      </c>
      <c r="B131" s="1" t="s">
        <v>638</v>
      </c>
      <c r="C131" s="1" t="s">
        <v>639</v>
      </c>
      <c r="D131" s="1" t="s">
        <v>640</v>
      </c>
      <c r="E131" s="1" t="s">
        <v>17</v>
      </c>
      <c r="F131" s="1">
        <v>2025</v>
      </c>
      <c r="G131" s="1" t="str">
        <f>"9791160342444"</f>
        <v>9791160342444</v>
      </c>
      <c r="H131" s="1" t="s">
        <v>641</v>
      </c>
    </row>
    <row r="132" spans="1:8" x14ac:dyDescent="0.3">
      <c r="A132" s="1">
        <v>130</v>
      </c>
      <c r="B132" s="1" t="s">
        <v>642</v>
      </c>
      <c r="C132" s="1" t="s">
        <v>643</v>
      </c>
      <c r="D132" s="1" t="s">
        <v>640</v>
      </c>
      <c r="E132" s="1" t="s">
        <v>17</v>
      </c>
      <c r="F132" s="1">
        <v>2025</v>
      </c>
      <c r="G132" s="1" t="str">
        <f>"9791160342437"</f>
        <v>9791160342437</v>
      </c>
      <c r="H132" s="1" t="s">
        <v>644</v>
      </c>
    </row>
    <row r="133" spans="1:8" x14ac:dyDescent="0.3">
      <c r="A133" s="1">
        <v>131</v>
      </c>
      <c r="B133" s="1" t="s">
        <v>645</v>
      </c>
      <c r="C133" s="1" t="s">
        <v>646</v>
      </c>
      <c r="D133" s="1" t="s">
        <v>647</v>
      </c>
      <c r="E133" s="1" t="s">
        <v>648</v>
      </c>
      <c r="F133" s="1">
        <v>2026</v>
      </c>
      <c r="G133" s="1" t="str">
        <f>"9791198299277"</f>
        <v>9791198299277</v>
      </c>
      <c r="H133" s="1" t="s">
        <v>649</v>
      </c>
    </row>
    <row r="134" spans="1:8" x14ac:dyDescent="0.3">
      <c r="A134" s="1">
        <v>132</v>
      </c>
      <c r="B134" s="1" t="s">
        <v>650</v>
      </c>
      <c r="C134" s="1" t="s">
        <v>651</v>
      </c>
      <c r="D134" s="1" t="s">
        <v>652</v>
      </c>
      <c r="E134" s="1" t="s">
        <v>34</v>
      </c>
      <c r="F134" s="1">
        <v>2025</v>
      </c>
      <c r="G134" s="1" t="str">
        <f>"9791169814072"</f>
        <v>9791169814072</v>
      </c>
      <c r="H134" s="1" t="s">
        <v>653</v>
      </c>
    </row>
    <row r="135" spans="1:8" x14ac:dyDescent="0.3">
      <c r="A135" s="1">
        <v>133</v>
      </c>
      <c r="B135" s="1" t="s">
        <v>654</v>
      </c>
      <c r="C135" s="1" t="s">
        <v>655</v>
      </c>
      <c r="D135" s="1" t="s">
        <v>656</v>
      </c>
      <c r="E135" s="1" t="s">
        <v>657</v>
      </c>
      <c r="F135" s="1">
        <v>2026</v>
      </c>
      <c r="G135" s="1" t="str">
        <f>"9791124133446"</f>
        <v>9791124133446</v>
      </c>
      <c r="H135" s="1" t="s">
        <v>658</v>
      </c>
    </row>
    <row r="136" spans="1:8" x14ac:dyDescent="0.3">
      <c r="A136" s="1">
        <v>134</v>
      </c>
      <c r="B136" s="1" t="s">
        <v>659</v>
      </c>
      <c r="C136" s="1" t="s">
        <v>660</v>
      </c>
      <c r="D136" s="1" t="s">
        <v>247</v>
      </c>
      <c r="E136" s="1" t="s">
        <v>661</v>
      </c>
      <c r="F136" s="1">
        <v>2025</v>
      </c>
      <c r="G136" s="1" t="str">
        <f>"9791171211845"</f>
        <v>9791171211845</v>
      </c>
      <c r="H136" s="1" t="s">
        <v>662</v>
      </c>
    </row>
    <row r="137" spans="1:8" x14ac:dyDescent="0.3">
      <c r="A137" s="1">
        <v>135</v>
      </c>
      <c r="B137" s="1" t="s">
        <v>663</v>
      </c>
      <c r="C137" s="1" t="s">
        <v>664</v>
      </c>
      <c r="D137" s="1" t="s">
        <v>665</v>
      </c>
      <c r="E137" s="1" t="s">
        <v>666</v>
      </c>
      <c r="F137" s="1">
        <v>2025</v>
      </c>
      <c r="G137" s="1" t="str">
        <f>"9791155717837"</f>
        <v>9791155717837</v>
      </c>
      <c r="H137" s="1" t="s">
        <v>667</v>
      </c>
    </row>
    <row r="138" spans="1:8" x14ac:dyDescent="0.3">
      <c r="A138" s="1">
        <v>136</v>
      </c>
      <c r="B138" s="1" t="s">
        <v>668</v>
      </c>
      <c r="C138" s="1" t="s">
        <v>669</v>
      </c>
      <c r="D138" s="1" t="s">
        <v>670</v>
      </c>
      <c r="E138" s="1" t="s">
        <v>671</v>
      </c>
      <c r="F138" s="1">
        <v>2025</v>
      </c>
      <c r="G138" s="1" t="str">
        <f>"9788976506306"</f>
        <v>9788976506306</v>
      </c>
      <c r="H138" s="1" t="s">
        <v>672</v>
      </c>
    </row>
    <row r="139" spans="1:8" x14ac:dyDescent="0.3">
      <c r="A139" s="1">
        <v>137</v>
      </c>
      <c r="B139" s="1" t="s">
        <v>673</v>
      </c>
      <c r="C139" s="1" t="s">
        <v>674</v>
      </c>
      <c r="D139" s="1" t="s">
        <v>675</v>
      </c>
      <c r="E139" s="1" t="s">
        <v>587</v>
      </c>
      <c r="F139" s="1">
        <v>2026</v>
      </c>
      <c r="G139" s="1" t="str">
        <f>"9791171258765"</f>
        <v>9791171258765</v>
      </c>
      <c r="H139" s="1" t="s">
        <v>676</v>
      </c>
    </row>
    <row r="140" spans="1:8" x14ac:dyDescent="0.3">
      <c r="A140" s="1">
        <v>138</v>
      </c>
      <c r="B140" s="1" t="s">
        <v>677</v>
      </c>
      <c r="C140" s="1" t="s">
        <v>678</v>
      </c>
      <c r="D140" s="1" t="s">
        <v>679</v>
      </c>
      <c r="E140" s="1" t="s">
        <v>37</v>
      </c>
      <c r="F140" s="1">
        <v>2026</v>
      </c>
      <c r="G140" s="1" t="str">
        <f>"9788962195163"</f>
        <v>9788962195163</v>
      </c>
      <c r="H140" s="1" t="s">
        <v>680</v>
      </c>
    </row>
    <row r="141" spans="1:8" x14ac:dyDescent="0.3">
      <c r="A141" s="1">
        <v>139</v>
      </c>
      <c r="B141" s="1" t="s">
        <v>681</v>
      </c>
      <c r="C141" s="1" t="s">
        <v>682</v>
      </c>
      <c r="D141" s="1" t="s">
        <v>19</v>
      </c>
      <c r="E141" s="1" t="s">
        <v>20</v>
      </c>
      <c r="F141" s="1">
        <v>2026</v>
      </c>
      <c r="G141" s="1" t="str">
        <f>"9791172720780"</f>
        <v>9791172720780</v>
      </c>
      <c r="H141" s="1" t="s">
        <v>683</v>
      </c>
    </row>
    <row r="142" spans="1:8" x14ac:dyDescent="0.3">
      <c r="A142" s="1">
        <v>140</v>
      </c>
      <c r="B142" s="1" t="s">
        <v>684</v>
      </c>
      <c r="C142" s="1" t="s">
        <v>685</v>
      </c>
      <c r="D142" s="1" t="s">
        <v>686</v>
      </c>
      <c r="E142" s="1" t="s">
        <v>687</v>
      </c>
      <c r="F142" s="1">
        <v>2025</v>
      </c>
      <c r="G142" s="1" t="str">
        <f>"9788931381955"</f>
        <v>9788931381955</v>
      </c>
      <c r="H142" s="1" t="s">
        <v>688</v>
      </c>
    </row>
    <row r="143" spans="1:8" x14ac:dyDescent="0.3">
      <c r="A143" s="1">
        <v>141</v>
      </c>
      <c r="B143" s="1" t="s">
        <v>689</v>
      </c>
      <c r="C143" s="1" t="s">
        <v>690</v>
      </c>
      <c r="D143" s="1" t="s">
        <v>691</v>
      </c>
      <c r="E143" s="1" t="s">
        <v>8</v>
      </c>
      <c r="F143" s="1">
        <v>2026</v>
      </c>
      <c r="G143" s="1" t="str">
        <f>"9791193150726"</f>
        <v>9791193150726</v>
      </c>
      <c r="H143" s="1" t="s">
        <v>692</v>
      </c>
    </row>
    <row r="144" spans="1:8" x14ac:dyDescent="0.3">
      <c r="A144" s="1">
        <v>142</v>
      </c>
      <c r="B144" s="1" t="s">
        <v>693</v>
      </c>
      <c r="C144" s="1" t="s">
        <v>694</v>
      </c>
      <c r="D144" s="1" t="s">
        <v>695</v>
      </c>
      <c r="E144" s="1" t="s">
        <v>409</v>
      </c>
      <c r="F144" s="1">
        <v>2026</v>
      </c>
      <c r="G144" s="1" t="str">
        <f>"9791171471607"</f>
        <v>9791171471607</v>
      </c>
      <c r="H144" s="1" t="s">
        <v>696</v>
      </c>
    </row>
    <row r="145" spans="1:8" x14ac:dyDescent="0.3">
      <c r="A145" s="1">
        <v>143</v>
      </c>
      <c r="B145" s="1" t="s">
        <v>697</v>
      </c>
      <c r="C145" s="1" t="s">
        <v>698</v>
      </c>
      <c r="D145" s="1" t="s">
        <v>699</v>
      </c>
      <c r="E145" s="1" t="s">
        <v>700</v>
      </c>
      <c r="F145" s="1">
        <v>2026</v>
      </c>
      <c r="G145" s="1" t="str">
        <f>"9791197407093"</f>
        <v>9791197407093</v>
      </c>
      <c r="H145" s="1" t="s">
        <v>701</v>
      </c>
    </row>
    <row r="146" spans="1:8" x14ac:dyDescent="0.3">
      <c r="A146" s="1">
        <v>144</v>
      </c>
      <c r="B146" s="1" t="s">
        <v>702</v>
      </c>
      <c r="C146" s="1" t="s">
        <v>703</v>
      </c>
      <c r="D146" s="1" t="s">
        <v>704</v>
      </c>
      <c r="E146" s="1" t="s">
        <v>330</v>
      </c>
      <c r="F146" s="1">
        <v>2025</v>
      </c>
      <c r="G146" s="1" t="str">
        <f>"9791194828037"</f>
        <v>9791194828037</v>
      </c>
      <c r="H146" s="1" t="s">
        <v>705</v>
      </c>
    </row>
    <row r="147" spans="1:8" x14ac:dyDescent="0.3">
      <c r="A147" s="1">
        <v>145</v>
      </c>
      <c r="B147" s="1" t="s">
        <v>706</v>
      </c>
      <c r="C147" s="1" t="s">
        <v>707</v>
      </c>
      <c r="D147" s="1" t="s">
        <v>708</v>
      </c>
      <c r="E147" s="1" t="s">
        <v>18</v>
      </c>
      <c r="F147" s="1">
        <v>2026</v>
      </c>
      <c r="G147" s="1" t="str">
        <f>"9791174761002"</f>
        <v>9791174761002</v>
      </c>
      <c r="H147" s="1" t="s">
        <v>709</v>
      </c>
    </row>
    <row r="148" spans="1:8" x14ac:dyDescent="0.3">
      <c r="A148" s="1">
        <v>146</v>
      </c>
      <c r="B148" s="1" t="s">
        <v>710</v>
      </c>
      <c r="C148" s="1" t="s">
        <v>711</v>
      </c>
      <c r="D148" s="1" t="s">
        <v>712</v>
      </c>
      <c r="E148" s="1" t="s">
        <v>30</v>
      </c>
      <c r="F148" s="1">
        <v>2026</v>
      </c>
      <c r="G148" s="1" t="str">
        <f>"9791199666214"</f>
        <v>9791199666214</v>
      </c>
      <c r="H148" s="1" t="s">
        <v>713</v>
      </c>
    </row>
    <row r="149" spans="1:8" x14ac:dyDescent="0.3">
      <c r="A149" s="1">
        <v>147</v>
      </c>
      <c r="B149" s="1" t="s">
        <v>714</v>
      </c>
      <c r="C149" s="1" t="s">
        <v>715</v>
      </c>
      <c r="D149" s="1" t="s">
        <v>716</v>
      </c>
      <c r="E149" s="1" t="s">
        <v>717</v>
      </c>
      <c r="F149" s="1">
        <v>2026</v>
      </c>
      <c r="G149" s="1" t="str">
        <f>"9788998325480"</f>
        <v>9788998325480</v>
      </c>
      <c r="H149" s="1" t="s">
        <v>718</v>
      </c>
    </row>
    <row r="150" spans="1:8" x14ac:dyDescent="0.3">
      <c r="A150" s="1">
        <v>148</v>
      </c>
      <c r="B150" s="1" t="s">
        <v>719</v>
      </c>
      <c r="C150" s="1" t="s">
        <v>720</v>
      </c>
      <c r="D150" s="1" t="s">
        <v>721</v>
      </c>
      <c r="E150" s="1" t="s">
        <v>722</v>
      </c>
      <c r="F150" s="1">
        <v>2026</v>
      </c>
      <c r="G150" s="1" t="str">
        <f>"9791163144472"</f>
        <v>9791163144472</v>
      </c>
      <c r="H150" s="1" t="s">
        <v>723</v>
      </c>
    </row>
    <row r="151" spans="1:8" x14ac:dyDescent="0.3">
      <c r="A151" s="1">
        <v>149</v>
      </c>
      <c r="B151" s="1" t="s">
        <v>724</v>
      </c>
      <c r="C151" s="1" t="s">
        <v>725</v>
      </c>
      <c r="D151" s="1" t="s">
        <v>726</v>
      </c>
      <c r="E151" s="1" t="s">
        <v>727</v>
      </c>
      <c r="F151" s="1">
        <v>2026</v>
      </c>
      <c r="G151" s="1" t="str">
        <f>"9791191134933"</f>
        <v>9791191134933</v>
      </c>
      <c r="H151" s="1" t="s">
        <v>728</v>
      </c>
    </row>
    <row r="152" spans="1:8" x14ac:dyDescent="0.3">
      <c r="A152" s="1">
        <v>150</v>
      </c>
      <c r="B152" s="1" t="s">
        <v>729</v>
      </c>
      <c r="C152" s="1" t="s">
        <v>730</v>
      </c>
      <c r="D152" s="1" t="s">
        <v>731</v>
      </c>
      <c r="E152" s="1" t="s">
        <v>26</v>
      </c>
      <c r="F152" s="1">
        <v>2025</v>
      </c>
      <c r="G152" s="1" t="str">
        <f>"9791194439288"</f>
        <v>9791194439288</v>
      </c>
      <c r="H152" s="1" t="s">
        <v>732</v>
      </c>
    </row>
    <row r="153" spans="1:8" x14ac:dyDescent="0.3">
      <c r="A153" s="1">
        <v>151</v>
      </c>
      <c r="B153" s="1" t="s">
        <v>733</v>
      </c>
      <c r="C153" s="1" t="s">
        <v>734</v>
      </c>
      <c r="D153" s="1" t="s">
        <v>735</v>
      </c>
      <c r="E153" s="1" t="s">
        <v>31</v>
      </c>
      <c r="F153" s="1">
        <v>2024</v>
      </c>
      <c r="G153" s="1" t="str">
        <f>"9791190689885"</f>
        <v>9791190689885</v>
      </c>
      <c r="H153" s="1" t="s">
        <v>736</v>
      </c>
    </row>
    <row r="154" spans="1:8" x14ac:dyDescent="0.3">
      <c r="A154" s="1">
        <v>152</v>
      </c>
      <c r="B154" s="1" t="s">
        <v>737</v>
      </c>
      <c r="C154" s="1" t="s">
        <v>738</v>
      </c>
      <c r="D154" s="1" t="s">
        <v>739</v>
      </c>
      <c r="E154" s="1" t="s">
        <v>31</v>
      </c>
      <c r="F154" s="1">
        <v>2024</v>
      </c>
      <c r="G154" s="1" t="str">
        <f>"9791190689892"</f>
        <v>9791190689892</v>
      </c>
      <c r="H154" s="1" t="s">
        <v>740</v>
      </c>
    </row>
    <row r="155" spans="1:8" x14ac:dyDescent="0.3">
      <c r="A155" s="1">
        <v>153</v>
      </c>
      <c r="B155" s="1" t="s">
        <v>741</v>
      </c>
      <c r="C155" s="1" t="s">
        <v>742</v>
      </c>
      <c r="D155" s="1" t="s">
        <v>743</v>
      </c>
      <c r="E155" s="1" t="s">
        <v>744</v>
      </c>
      <c r="F155" s="1">
        <v>2026</v>
      </c>
      <c r="G155" s="1" t="str">
        <f>"9791192762630"</f>
        <v>9791192762630</v>
      </c>
      <c r="H155" s="1" t="s">
        <v>745</v>
      </c>
    </row>
    <row r="156" spans="1:8" x14ac:dyDescent="0.3">
      <c r="A156" s="1">
        <v>154</v>
      </c>
      <c r="B156" s="1" t="s">
        <v>746</v>
      </c>
      <c r="C156" s="1" t="s">
        <v>747</v>
      </c>
      <c r="D156" s="1" t="s">
        <v>748</v>
      </c>
      <c r="E156" s="1" t="s">
        <v>14</v>
      </c>
      <c r="F156" s="1">
        <v>2025</v>
      </c>
      <c r="G156" s="1" t="str">
        <f>"9791194636694"</f>
        <v>9791194636694</v>
      </c>
      <c r="H156" s="1" t="s">
        <v>749</v>
      </c>
    </row>
    <row r="157" spans="1:8" x14ac:dyDescent="0.3">
      <c r="A157" s="1">
        <v>155</v>
      </c>
      <c r="B157" s="1" t="s">
        <v>750</v>
      </c>
      <c r="C157" s="1" t="s">
        <v>751</v>
      </c>
      <c r="D157" s="1" t="s">
        <v>752</v>
      </c>
      <c r="E157" s="1" t="s">
        <v>14</v>
      </c>
      <c r="F157" s="1">
        <v>2025</v>
      </c>
      <c r="G157" s="1" t="str">
        <f>"9791194636564"</f>
        <v>9791194636564</v>
      </c>
      <c r="H157" s="1" t="s">
        <v>753</v>
      </c>
    </row>
    <row r="158" spans="1:8" x14ac:dyDescent="0.3">
      <c r="A158" s="1">
        <v>156</v>
      </c>
      <c r="B158" s="1" t="s">
        <v>754</v>
      </c>
      <c r="C158" s="1" t="s">
        <v>755</v>
      </c>
      <c r="D158" s="1" t="s">
        <v>756</v>
      </c>
      <c r="E158" s="1" t="s">
        <v>757</v>
      </c>
      <c r="F158" s="1">
        <v>2025</v>
      </c>
      <c r="G158" s="1" t="str">
        <f>"9791191886344"</f>
        <v>9791191886344</v>
      </c>
      <c r="H158" s="1" t="s">
        <v>758</v>
      </c>
    </row>
    <row r="159" spans="1:8" x14ac:dyDescent="0.3">
      <c r="A159" s="1">
        <v>157</v>
      </c>
      <c r="B159" s="1" t="s">
        <v>759</v>
      </c>
      <c r="C159" s="1" t="s">
        <v>760</v>
      </c>
      <c r="D159" s="1" t="s">
        <v>761</v>
      </c>
      <c r="E159" s="1" t="s">
        <v>762</v>
      </c>
      <c r="F159" s="1">
        <v>2026</v>
      </c>
      <c r="G159" s="1" t="str">
        <f>"9791199096677"</f>
        <v>9791199096677</v>
      </c>
      <c r="H159" s="1" t="s">
        <v>763</v>
      </c>
    </row>
    <row r="160" spans="1:8" x14ac:dyDescent="0.3">
      <c r="A160" s="1">
        <v>158</v>
      </c>
      <c r="B160" s="1" t="s">
        <v>764</v>
      </c>
      <c r="C160" s="1" t="s">
        <v>765</v>
      </c>
      <c r="D160" s="1" t="s">
        <v>766</v>
      </c>
      <c r="E160" s="1" t="s">
        <v>767</v>
      </c>
      <c r="F160" s="1">
        <v>2025</v>
      </c>
      <c r="G160" s="1" t="str">
        <f>"9791198960146"</f>
        <v>9791198960146</v>
      </c>
      <c r="H160" s="1" t="s">
        <v>768</v>
      </c>
    </row>
    <row r="161" spans="1:8" x14ac:dyDescent="0.3">
      <c r="A161" s="1">
        <v>159</v>
      </c>
      <c r="B161" s="1" t="s">
        <v>769</v>
      </c>
      <c r="C161" s="1" t="s">
        <v>770</v>
      </c>
      <c r="D161" s="1" t="s">
        <v>771</v>
      </c>
      <c r="E161" s="1" t="s">
        <v>33</v>
      </c>
      <c r="F161" s="1">
        <v>2026</v>
      </c>
      <c r="G161" s="1" t="str">
        <f>"9791159955686"</f>
        <v>9791159955686</v>
      </c>
      <c r="H161" s="1" t="s">
        <v>772</v>
      </c>
    </row>
    <row r="162" spans="1:8" x14ac:dyDescent="0.3">
      <c r="A162" s="1">
        <v>160</v>
      </c>
      <c r="B162" s="1" t="s">
        <v>773</v>
      </c>
      <c r="C162" s="1" t="s">
        <v>774</v>
      </c>
      <c r="D162" s="1" t="s">
        <v>775</v>
      </c>
      <c r="E162" s="1" t="s">
        <v>15</v>
      </c>
      <c r="F162" s="1">
        <v>2026</v>
      </c>
      <c r="G162" s="1" t="str">
        <f>"9791165737177"</f>
        <v>9791165737177</v>
      </c>
      <c r="H162" s="1" t="s">
        <v>776</v>
      </c>
    </row>
    <row r="163" spans="1:8" x14ac:dyDescent="0.3">
      <c r="A163" s="1">
        <v>161</v>
      </c>
      <c r="B163" s="1" t="s">
        <v>777</v>
      </c>
      <c r="C163" s="1" t="s">
        <v>778</v>
      </c>
      <c r="D163" s="1" t="s">
        <v>779</v>
      </c>
      <c r="E163" s="1" t="s">
        <v>780</v>
      </c>
      <c r="F163" s="1">
        <v>2025</v>
      </c>
      <c r="G163" s="1" t="str">
        <f>"9791192102467"</f>
        <v>9791192102467</v>
      </c>
      <c r="H163" s="1" t="s">
        <v>781</v>
      </c>
    </row>
    <row r="164" spans="1:8" x14ac:dyDescent="0.3">
      <c r="A164" s="1">
        <v>162</v>
      </c>
      <c r="B164" s="1" t="s">
        <v>782</v>
      </c>
      <c r="C164" s="1" t="s">
        <v>783</v>
      </c>
      <c r="D164" s="1" t="s">
        <v>784</v>
      </c>
      <c r="E164" s="1" t="s">
        <v>47</v>
      </c>
      <c r="F164" s="1">
        <v>2023</v>
      </c>
      <c r="G164" s="1" t="str">
        <f>"9791164066025"</f>
        <v>9791164066025</v>
      </c>
      <c r="H164" s="1" t="s">
        <v>785</v>
      </c>
    </row>
    <row r="165" spans="1:8" x14ac:dyDescent="0.3">
      <c r="A165" s="1">
        <v>163</v>
      </c>
      <c r="B165" s="1" t="s">
        <v>786</v>
      </c>
      <c r="C165" s="1" t="s">
        <v>787</v>
      </c>
      <c r="D165" s="1" t="s">
        <v>788</v>
      </c>
      <c r="E165" s="1" t="s">
        <v>789</v>
      </c>
      <c r="F165" s="1">
        <v>2025</v>
      </c>
      <c r="G165" s="1" t="str">
        <f>"9791174260086"</f>
        <v>9791174260086</v>
      </c>
      <c r="H165" s="1" t="s">
        <v>790</v>
      </c>
    </row>
    <row r="166" spans="1:8" x14ac:dyDescent="0.3">
      <c r="A166" s="1">
        <v>164</v>
      </c>
      <c r="B166" s="1" t="s">
        <v>791</v>
      </c>
      <c r="C166" s="1" t="s">
        <v>792</v>
      </c>
      <c r="D166" s="1" t="s">
        <v>793</v>
      </c>
      <c r="E166" s="1" t="s">
        <v>794</v>
      </c>
      <c r="F166" s="1">
        <v>2025</v>
      </c>
      <c r="G166" s="1" t="str">
        <f>"9788984145429"</f>
        <v>9788984145429</v>
      </c>
      <c r="H166" s="1" t="s">
        <v>795</v>
      </c>
    </row>
    <row r="167" spans="1:8" x14ac:dyDescent="0.3">
      <c r="A167" s="1">
        <v>165</v>
      </c>
      <c r="B167" s="1" t="s">
        <v>796</v>
      </c>
      <c r="C167" s="1" t="s">
        <v>797</v>
      </c>
      <c r="D167" s="1" t="s">
        <v>798</v>
      </c>
      <c r="E167" s="1" t="s">
        <v>799</v>
      </c>
      <c r="F167" s="1">
        <v>2026</v>
      </c>
      <c r="G167" s="1" t="str">
        <f>"9788901299372"</f>
        <v>9788901299372</v>
      </c>
      <c r="H167" s="1" t="s">
        <v>800</v>
      </c>
    </row>
    <row r="168" spans="1:8" x14ac:dyDescent="0.3">
      <c r="A168" s="1">
        <v>166</v>
      </c>
      <c r="B168" s="1" t="s">
        <v>801</v>
      </c>
      <c r="C168" s="1" t="s">
        <v>802</v>
      </c>
      <c r="D168" s="1" t="s">
        <v>803</v>
      </c>
      <c r="E168" s="1" t="s">
        <v>93</v>
      </c>
      <c r="F168" s="1">
        <v>2025</v>
      </c>
      <c r="G168" s="1" t="str">
        <f>"9791193003893"</f>
        <v>9791193003893</v>
      </c>
      <c r="H168" s="1" t="s">
        <v>804</v>
      </c>
    </row>
    <row r="169" spans="1:8" x14ac:dyDescent="0.3">
      <c r="A169" s="1">
        <v>167</v>
      </c>
      <c r="B169" s="1" t="s">
        <v>805</v>
      </c>
      <c r="C169" s="1" t="s">
        <v>806</v>
      </c>
      <c r="D169" s="1" t="s">
        <v>807</v>
      </c>
      <c r="E169" s="1" t="s">
        <v>22</v>
      </c>
      <c r="F169" s="1">
        <v>2026</v>
      </c>
      <c r="G169" s="1" t="str">
        <f>"9791194770442"</f>
        <v>9791194770442</v>
      </c>
      <c r="H169" s="1" t="s">
        <v>808</v>
      </c>
    </row>
    <row r="170" spans="1:8" x14ac:dyDescent="0.3">
      <c r="A170" s="1">
        <v>168</v>
      </c>
      <c r="B170" s="1" t="s">
        <v>809</v>
      </c>
      <c r="C170" s="1" t="s">
        <v>810</v>
      </c>
      <c r="D170" s="1" t="s">
        <v>811</v>
      </c>
      <c r="E170" s="1" t="s">
        <v>812</v>
      </c>
      <c r="F170" s="1">
        <v>2025</v>
      </c>
      <c r="G170" s="1" t="str">
        <f>"9788928108183"</f>
        <v>9788928108183</v>
      </c>
      <c r="H170" s="1" t="s">
        <v>813</v>
      </c>
    </row>
    <row r="171" spans="1:8" x14ac:dyDescent="0.3">
      <c r="A171" s="1">
        <v>169</v>
      </c>
      <c r="B171" s="1" t="s">
        <v>814</v>
      </c>
      <c r="C171" s="1" t="s">
        <v>815</v>
      </c>
      <c r="D171" s="1" t="s">
        <v>816</v>
      </c>
      <c r="E171" s="1" t="s">
        <v>817</v>
      </c>
      <c r="F171" s="1">
        <v>2026</v>
      </c>
      <c r="G171" s="1" t="str">
        <f>"9791165184407"</f>
        <v>9791165184407</v>
      </c>
      <c r="H171" s="1" t="s">
        <v>818</v>
      </c>
    </row>
    <row r="172" spans="1:8" x14ac:dyDescent="0.3">
      <c r="A172" s="1">
        <v>170</v>
      </c>
      <c r="B172" s="1" t="s">
        <v>819</v>
      </c>
      <c r="C172" s="1" t="s">
        <v>820</v>
      </c>
      <c r="D172" s="1" t="s">
        <v>821</v>
      </c>
      <c r="E172" s="1" t="s">
        <v>822</v>
      </c>
      <c r="F172" s="1">
        <v>2025</v>
      </c>
      <c r="G172" s="1" t="str">
        <f>"9791167391452"</f>
        <v>9791167391452</v>
      </c>
      <c r="H172" s="1" t="s">
        <v>823</v>
      </c>
    </row>
    <row r="173" spans="1:8" x14ac:dyDescent="0.3">
      <c r="A173" s="1">
        <v>171</v>
      </c>
      <c r="B173" s="1" t="s">
        <v>824</v>
      </c>
      <c r="C173" s="1" t="s">
        <v>825</v>
      </c>
      <c r="D173" s="1" t="s">
        <v>826</v>
      </c>
      <c r="E173" s="1" t="s">
        <v>827</v>
      </c>
      <c r="F173" s="1">
        <v>2025</v>
      </c>
      <c r="G173" s="1" t="str">
        <f>"9791187991304"</f>
        <v>9791187991304</v>
      </c>
      <c r="H173" s="1" t="s">
        <v>828</v>
      </c>
    </row>
    <row r="174" spans="1:8" x14ac:dyDescent="0.3">
      <c r="A174" s="1">
        <v>172</v>
      </c>
      <c r="B174" s="1" t="s">
        <v>829</v>
      </c>
      <c r="C174" s="1" t="s">
        <v>830</v>
      </c>
      <c r="D174" s="1" t="s">
        <v>831</v>
      </c>
      <c r="E174" s="1" t="s">
        <v>35</v>
      </c>
      <c r="F174" s="1">
        <v>2025</v>
      </c>
      <c r="G174" s="1" t="str">
        <f>"9791188574711"</f>
        <v>9791188574711</v>
      </c>
      <c r="H174" s="1" t="s">
        <v>832</v>
      </c>
    </row>
    <row r="175" spans="1:8" x14ac:dyDescent="0.3">
      <c r="A175" s="1">
        <v>173</v>
      </c>
      <c r="B175" s="1" t="s">
        <v>833</v>
      </c>
      <c r="C175" s="1" t="s">
        <v>834</v>
      </c>
      <c r="D175" s="1" t="s">
        <v>835</v>
      </c>
      <c r="E175" s="1" t="s">
        <v>35</v>
      </c>
      <c r="F175" s="1">
        <v>2025</v>
      </c>
      <c r="G175" s="1" t="str">
        <f>"9791188574766"</f>
        <v>9791188574766</v>
      </c>
      <c r="H175" s="1" t="s">
        <v>836</v>
      </c>
    </row>
    <row r="176" spans="1:8" x14ac:dyDescent="0.3">
      <c r="A176" s="1">
        <v>174</v>
      </c>
      <c r="B176" s="1" t="s">
        <v>837</v>
      </c>
      <c r="C176" s="1" t="s">
        <v>838</v>
      </c>
      <c r="D176" s="1" t="s">
        <v>839</v>
      </c>
      <c r="E176" s="1" t="s">
        <v>330</v>
      </c>
      <c r="F176" s="1">
        <v>2026</v>
      </c>
      <c r="G176" s="1" t="str">
        <f>"9791194828297"</f>
        <v>9791194828297</v>
      </c>
      <c r="H176" s="1" t="s">
        <v>840</v>
      </c>
    </row>
    <row r="177" spans="1:8" x14ac:dyDescent="0.3">
      <c r="A177" s="1">
        <v>175</v>
      </c>
      <c r="B177" s="1" t="s">
        <v>841</v>
      </c>
      <c r="C177" s="1" t="s">
        <v>842</v>
      </c>
      <c r="D177" s="1" t="s">
        <v>843</v>
      </c>
      <c r="E177" s="1" t="s">
        <v>348</v>
      </c>
      <c r="F177" s="1">
        <v>2022</v>
      </c>
      <c r="G177" s="1" t="str">
        <f>"9791169942874"</f>
        <v>9791169942874</v>
      </c>
      <c r="H177" s="1" t="s">
        <v>844</v>
      </c>
    </row>
    <row r="178" spans="1:8" x14ac:dyDescent="0.3">
      <c r="A178" s="1">
        <v>176</v>
      </c>
      <c r="B178" s="1" t="s">
        <v>845</v>
      </c>
      <c r="C178" s="1" t="s">
        <v>846</v>
      </c>
      <c r="D178" s="1" t="s">
        <v>847</v>
      </c>
      <c r="E178" s="1" t="s">
        <v>848</v>
      </c>
      <c r="F178" s="1">
        <v>2026</v>
      </c>
      <c r="G178" s="1" t="str">
        <f>"9791199631830"</f>
        <v>9791199631830</v>
      </c>
      <c r="H178" s="1" t="s">
        <v>849</v>
      </c>
    </row>
    <row r="179" spans="1:8" x14ac:dyDescent="0.3">
      <c r="A179" s="1">
        <v>177</v>
      </c>
      <c r="B179" s="1" t="s">
        <v>850</v>
      </c>
      <c r="C179" s="1" t="s">
        <v>851</v>
      </c>
      <c r="D179" s="1" t="s">
        <v>852</v>
      </c>
      <c r="E179" s="1" t="s">
        <v>25</v>
      </c>
      <c r="F179" s="1">
        <v>2025</v>
      </c>
      <c r="G179" s="1" t="str">
        <f>"9791193534274"</f>
        <v>9791193534274</v>
      </c>
      <c r="H179" s="1" t="s">
        <v>853</v>
      </c>
    </row>
    <row r="180" spans="1:8" x14ac:dyDescent="0.3">
      <c r="A180" s="1">
        <v>178</v>
      </c>
      <c r="B180" s="1" t="s">
        <v>854</v>
      </c>
      <c r="C180" s="1" t="s">
        <v>855</v>
      </c>
      <c r="D180" s="1" t="s">
        <v>856</v>
      </c>
      <c r="E180" s="1" t="s">
        <v>188</v>
      </c>
      <c r="F180" s="1">
        <v>2026</v>
      </c>
      <c r="G180" s="1" t="str">
        <f>"9788964965443"</f>
        <v>9788964965443</v>
      </c>
      <c r="H180" s="1" t="s">
        <v>857</v>
      </c>
    </row>
    <row r="181" spans="1:8" x14ac:dyDescent="0.3">
      <c r="A181" s="1">
        <v>179</v>
      </c>
      <c r="B181" s="1" t="s">
        <v>858</v>
      </c>
      <c r="C181" s="1" t="s">
        <v>859</v>
      </c>
      <c r="D181" s="1" t="s">
        <v>860</v>
      </c>
      <c r="E181" s="1" t="s">
        <v>861</v>
      </c>
      <c r="F181" s="1">
        <v>2025</v>
      </c>
      <c r="G181" s="1" t="str">
        <f>"9791193140222"</f>
        <v>9791193140222</v>
      </c>
      <c r="H181" s="1" t="s">
        <v>862</v>
      </c>
    </row>
    <row r="182" spans="1:8" x14ac:dyDescent="0.3">
      <c r="A182" s="1">
        <v>180</v>
      </c>
      <c r="B182" s="1" t="s">
        <v>863</v>
      </c>
      <c r="C182" s="1" t="s">
        <v>864</v>
      </c>
      <c r="D182" s="1" t="s">
        <v>865</v>
      </c>
      <c r="E182" s="1" t="s">
        <v>15</v>
      </c>
      <c r="F182" s="1">
        <v>2026</v>
      </c>
      <c r="G182" s="1" t="str">
        <f>"9791165737160"</f>
        <v>9791165737160</v>
      </c>
      <c r="H182" s="1" t="s">
        <v>866</v>
      </c>
    </row>
    <row r="183" spans="1:8" x14ac:dyDescent="0.3">
      <c r="A183" s="1">
        <v>181</v>
      </c>
      <c r="B183" s="1" t="s">
        <v>867</v>
      </c>
      <c r="C183" s="1" t="s">
        <v>868</v>
      </c>
      <c r="D183" s="1" t="s">
        <v>869</v>
      </c>
      <c r="E183" s="1" t="s">
        <v>27</v>
      </c>
      <c r="F183" s="1">
        <v>2026</v>
      </c>
      <c r="G183" s="1" t="str">
        <f>"9791158365998"</f>
        <v>9791158365998</v>
      </c>
      <c r="H183" s="1" t="s">
        <v>870</v>
      </c>
    </row>
    <row r="184" spans="1:8" x14ac:dyDescent="0.3">
      <c r="A184" s="1">
        <v>182</v>
      </c>
      <c r="B184" s="1" t="s">
        <v>871</v>
      </c>
      <c r="C184" s="1" t="s">
        <v>872</v>
      </c>
      <c r="D184" s="1" t="s">
        <v>873</v>
      </c>
      <c r="E184" s="1" t="s">
        <v>339</v>
      </c>
      <c r="F184" s="1">
        <v>2026</v>
      </c>
      <c r="G184" s="1" t="str">
        <f>"9788963196725"</f>
        <v>9788963196725</v>
      </c>
      <c r="H184" s="1" t="s">
        <v>874</v>
      </c>
    </row>
    <row r="185" spans="1:8" x14ac:dyDescent="0.3">
      <c r="A185" s="1">
        <v>183</v>
      </c>
      <c r="B185" s="1" t="s">
        <v>875</v>
      </c>
      <c r="C185" s="1" t="s">
        <v>876</v>
      </c>
      <c r="D185" s="1" t="s">
        <v>877</v>
      </c>
      <c r="E185" s="1" t="s">
        <v>878</v>
      </c>
      <c r="F185" s="1">
        <v>2025</v>
      </c>
      <c r="G185" s="1" t="str">
        <f>"9791193086353"</f>
        <v>9791193086353</v>
      </c>
      <c r="H185" s="1" t="s">
        <v>879</v>
      </c>
    </row>
    <row r="186" spans="1:8" x14ac:dyDescent="0.3">
      <c r="A186" s="1">
        <v>184</v>
      </c>
      <c r="B186" s="1" t="s">
        <v>880</v>
      </c>
      <c r="C186" s="1" t="s">
        <v>881</v>
      </c>
      <c r="D186" s="1" t="s">
        <v>882</v>
      </c>
      <c r="E186" s="1" t="s">
        <v>883</v>
      </c>
      <c r="F186" s="1">
        <v>2026</v>
      </c>
      <c r="G186" s="1" t="str">
        <f>"9791175990029"</f>
        <v>9791175990029</v>
      </c>
      <c r="H186" s="1" t="s">
        <v>884</v>
      </c>
    </row>
    <row r="187" spans="1:8" x14ac:dyDescent="0.3">
      <c r="A187" s="1">
        <v>185</v>
      </c>
      <c r="B187" s="1" t="s">
        <v>885</v>
      </c>
      <c r="C187" s="1" t="s">
        <v>886</v>
      </c>
      <c r="D187" s="1" t="s">
        <v>887</v>
      </c>
      <c r="E187" s="1" t="s">
        <v>861</v>
      </c>
      <c r="F187" s="1">
        <v>2025</v>
      </c>
      <c r="G187" s="1" t="str">
        <f>"9791193140291"</f>
        <v>9791193140291</v>
      </c>
      <c r="H187" s="1" t="s">
        <v>888</v>
      </c>
    </row>
    <row r="188" spans="1:8" x14ac:dyDescent="0.3">
      <c r="A188" s="1">
        <v>186</v>
      </c>
      <c r="B188" s="1" t="s">
        <v>889</v>
      </c>
      <c r="C188" s="1" t="s">
        <v>890</v>
      </c>
      <c r="D188" s="1" t="s">
        <v>891</v>
      </c>
      <c r="E188" s="1" t="s">
        <v>892</v>
      </c>
      <c r="F188" s="1">
        <v>2025</v>
      </c>
      <c r="G188" s="1" t="str">
        <f>"9791192869360"</f>
        <v>9791192869360</v>
      </c>
      <c r="H188" s="1" t="s">
        <v>893</v>
      </c>
    </row>
    <row r="189" spans="1:8" x14ac:dyDescent="0.3">
      <c r="A189" s="1">
        <v>187</v>
      </c>
      <c r="B189" s="1" t="s">
        <v>894</v>
      </c>
      <c r="C189" s="1" t="s">
        <v>895</v>
      </c>
      <c r="D189" s="1" t="s">
        <v>896</v>
      </c>
      <c r="E189" s="1" t="s">
        <v>897</v>
      </c>
      <c r="F189" s="1">
        <v>2025</v>
      </c>
      <c r="G189" s="1" t="str">
        <f>"9791188064571"</f>
        <v>9791188064571</v>
      </c>
      <c r="H189" s="1" t="s">
        <v>898</v>
      </c>
    </row>
    <row r="190" spans="1:8" x14ac:dyDescent="0.3">
      <c r="A190" s="1">
        <v>188</v>
      </c>
      <c r="B190" s="1" t="s">
        <v>899</v>
      </c>
      <c r="C190" s="1" t="s">
        <v>900</v>
      </c>
      <c r="D190" s="1" t="s">
        <v>901</v>
      </c>
      <c r="E190" s="1" t="s">
        <v>560</v>
      </c>
      <c r="F190" s="1">
        <v>2025</v>
      </c>
      <c r="G190" s="1" t="str">
        <f>"9791168630710"</f>
        <v>9791168630710</v>
      </c>
      <c r="H190" s="1" t="s">
        <v>902</v>
      </c>
    </row>
    <row r="191" spans="1:8" x14ac:dyDescent="0.3">
      <c r="A191" s="1">
        <v>189</v>
      </c>
      <c r="B191" s="1" t="s">
        <v>903</v>
      </c>
      <c r="C191" s="1" t="s">
        <v>904</v>
      </c>
      <c r="D191" s="1" t="s">
        <v>905</v>
      </c>
      <c r="E191" s="1" t="s">
        <v>17</v>
      </c>
      <c r="F191" s="1">
        <v>2025</v>
      </c>
      <c r="G191" s="1" t="str">
        <f>"9791160342468"</f>
        <v>9791160342468</v>
      </c>
      <c r="H191" s="1" t="s">
        <v>906</v>
      </c>
    </row>
    <row r="192" spans="1:8" x14ac:dyDescent="0.3">
      <c r="A192" s="1">
        <v>190</v>
      </c>
      <c r="B192" s="1" t="s">
        <v>907</v>
      </c>
      <c r="C192" s="1" t="s">
        <v>908</v>
      </c>
      <c r="D192" s="1" t="s">
        <v>909</v>
      </c>
      <c r="E192" s="1" t="s">
        <v>910</v>
      </c>
      <c r="F192" s="1">
        <v>2025</v>
      </c>
      <c r="G192" s="1" t="str">
        <f>"9791193140260"</f>
        <v>9791193140260</v>
      </c>
      <c r="H192" s="1" t="s">
        <v>911</v>
      </c>
    </row>
    <row r="193" spans="1:8" x14ac:dyDescent="0.3">
      <c r="A193" s="1">
        <v>191</v>
      </c>
      <c r="B193" s="1" t="s">
        <v>912</v>
      </c>
      <c r="C193" s="1" t="s">
        <v>913</v>
      </c>
      <c r="D193" s="1" t="s">
        <v>914</v>
      </c>
      <c r="E193" s="1" t="s">
        <v>915</v>
      </c>
      <c r="F193" s="1">
        <v>2025</v>
      </c>
      <c r="G193" s="1" t="str">
        <f>"9788963196626"</f>
        <v>9788963196626</v>
      </c>
      <c r="H193" s="1" t="s">
        <v>916</v>
      </c>
    </row>
    <row r="194" spans="1:8" x14ac:dyDescent="0.3">
      <c r="A194" s="1">
        <v>192</v>
      </c>
      <c r="B194" s="1" t="s">
        <v>917</v>
      </c>
      <c r="C194" s="1" t="s">
        <v>918</v>
      </c>
      <c r="D194" s="1" t="s">
        <v>919</v>
      </c>
      <c r="E194" s="1" t="s">
        <v>920</v>
      </c>
      <c r="F194" s="1">
        <v>2026</v>
      </c>
      <c r="G194" s="1" t="str">
        <f>"9791199605305"</f>
        <v>9791199605305</v>
      </c>
      <c r="H194" s="1" t="s">
        <v>921</v>
      </c>
    </row>
    <row r="195" spans="1:8" x14ac:dyDescent="0.3">
      <c r="A195" s="1">
        <v>193</v>
      </c>
      <c r="B195" s="1" t="s">
        <v>922</v>
      </c>
      <c r="C195" s="1" t="s">
        <v>923</v>
      </c>
      <c r="D195" s="1" t="s">
        <v>924</v>
      </c>
      <c r="E195" s="1" t="s">
        <v>925</v>
      </c>
      <c r="F195" s="1">
        <v>2026</v>
      </c>
      <c r="G195" s="1" t="str">
        <f>"9791194722205"</f>
        <v>9791194722205</v>
      </c>
      <c r="H195" s="1" t="s">
        <v>926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청소년자료실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2026-04-23T23:56:15Z</dcterms:created>
  <dcterms:modified xsi:type="dcterms:W3CDTF">2026-06-24T04:52:00Z</dcterms:modified>
</cp:coreProperties>
</file>