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2026수서\희망5차\"/>
    </mc:Choice>
  </mc:AlternateContent>
  <bookViews>
    <workbookView xWindow="0" yWindow="0" windowWidth="20700" windowHeight="9795"/>
  </bookViews>
  <sheets>
    <sheet name="청소년자료실" sheetId="1" r:id="rId1"/>
    <sheet name="어린이자료실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9" i="2" l="1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</calcChain>
</file>

<file path=xl/sharedStrings.xml><?xml version="1.0" encoding="utf-8"?>
<sst xmlns="http://schemas.openxmlformats.org/spreadsheetml/2006/main" count="633" uniqueCount="585">
  <si>
    <t>시작등록번호</t>
  </si>
  <si>
    <t>서명</t>
  </si>
  <si>
    <t>저작자</t>
  </si>
  <si>
    <t>발행자</t>
  </si>
  <si>
    <t>발행년</t>
  </si>
  <si>
    <t>ISBN</t>
  </si>
  <si>
    <t>JU0000064294</t>
  </si>
  <si>
    <t>(타키 포오) 얼렁뚱땅 상식스쿨. 9 :  초등 상식 학습 스토리북</t>
  </si>
  <si>
    <t>캐릭온TV 원작;김언정 글;조수현 그림</t>
  </si>
  <si>
    <t>대원씨아이</t>
  </si>
  <si>
    <t>아 031-캐239ㅇ-9</t>
  </si>
  <si>
    <t>JU0000064218</t>
  </si>
  <si>
    <t>(설민석의) 그리스 로마 신화 대모험. 15:, 사랑의 여신 아프로디테</t>
  </si>
  <si>
    <t>설민석,남이담 [공]글;스튜디오 담 만화</t>
  </si>
  <si>
    <t>단꿈아이</t>
  </si>
  <si>
    <t>아 219.2-설39ㄱ-15</t>
  </si>
  <si>
    <t>JU0000064255</t>
  </si>
  <si>
    <t>(어린이를 위한) 궤도의 엉뚱한 과학책. 2</t>
  </si>
  <si>
    <t>궤도 기획·원작;정해력 글;김규택 그림</t>
  </si>
  <si>
    <t>북이십일 아울북</t>
  </si>
  <si>
    <t>아 404-궤225ㄱ-2</t>
  </si>
  <si>
    <t>JU0000064312</t>
  </si>
  <si>
    <t>(장동선의) 미래 과학 프로젝트. 2:, 로봇, 인간의 한계를 확장하다 : AI 시대를 살아갈 어린이를 위한 과학 동화</t>
  </si>
  <si>
    <t>노지영 글;김지인 그림</t>
  </si>
  <si>
    <t>아울북</t>
  </si>
  <si>
    <t>아 404-노79ㅁ-2</t>
  </si>
  <si>
    <t>JU0000064252</t>
  </si>
  <si>
    <t>어스플러스. 3:, 물러설 수 없는 대결 : 어드벤처 과학 탐구 만화</t>
  </si>
  <si>
    <t>이돌돌 글;박정기 그림</t>
  </si>
  <si>
    <t>Franjul:스튜디오프랜쥴</t>
  </si>
  <si>
    <t>아 404-이225ㅇ-3</t>
  </si>
  <si>
    <t>JU0000064204</t>
  </si>
  <si>
    <t>어스플러스. 4:, 드러나는 비밀</t>
  </si>
  <si>
    <t>이돌돌 지음;박정기 그림</t>
  </si>
  <si>
    <t>아 404-이225ㅇ-4</t>
  </si>
  <si>
    <t>JU0000064237</t>
  </si>
  <si>
    <t>전설의 수학. 1:, 숨겨진 힘은 숫자에 있다</t>
  </si>
  <si>
    <t>김각 글;이창우 그림</t>
  </si>
  <si>
    <t>킨더랜드</t>
  </si>
  <si>
    <t>아 410-김11ㅈ-1</t>
  </si>
  <si>
    <t>JU0000064238</t>
  </si>
  <si>
    <t>전설의 수학. 2:, 힘을 쪼개면 도형이 보인다</t>
  </si>
  <si>
    <t>아 410-김11ㅈ-2</t>
  </si>
  <si>
    <t>JU0000064269</t>
  </si>
  <si>
    <t>바이러스 헌터 : 백터와 배키의 오싹한 바이러스 모험</t>
  </si>
  <si>
    <t>분홍돌고래 글;윤영철 그림</t>
  </si>
  <si>
    <t>제제의숲</t>
  </si>
  <si>
    <t>아 475.54-분95ㅂ</t>
  </si>
  <si>
    <t>JU0000064287</t>
  </si>
  <si>
    <t>(네모아저씨의) 페이퍼 블레이드 : 쿼드포스</t>
  </si>
  <si>
    <t>이원표 지음</t>
  </si>
  <si>
    <t>슬로래빗</t>
  </si>
  <si>
    <t>아 634.9-이67ㅍ</t>
  </si>
  <si>
    <t>JU0000064301</t>
  </si>
  <si>
    <t>(한석준의)어린이를 위한 말하기 교실 : 내 마음을 단단하게 지켜 주는 마법의 첫마디</t>
  </si>
  <si>
    <t>한석준 글;차상미 그림</t>
  </si>
  <si>
    <t>북스그라운드</t>
  </si>
  <si>
    <t>아 802.56-한53ㅇ</t>
  </si>
  <si>
    <t>JU0000064295</t>
  </si>
  <si>
    <t>꼬랑지네 떡집</t>
  </si>
  <si>
    <t>김리리 글;김이랑 그림</t>
  </si>
  <si>
    <t>비룡소</t>
  </si>
  <si>
    <t>아 808.91-난812ㅂ-12</t>
  </si>
  <si>
    <t>JU0000064249</t>
  </si>
  <si>
    <t>미요의 신비한 고전책방:, 만화 금방울전</t>
  </si>
  <si>
    <t>고윤 각색·그림</t>
  </si>
  <si>
    <t>윌북주니어:윌북</t>
  </si>
  <si>
    <t>아 813.5-고67ㅁ</t>
  </si>
  <si>
    <t>JU0000064212</t>
  </si>
  <si>
    <t>무지개 목욕탕</t>
  </si>
  <si>
    <t>강효미 글;밤코 그림</t>
  </si>
  <si>
    <t>브릭하우스</t>
  </si>
  <si>
    <t>아 813.8-강96ㅁ</t>
  </si>
  <si>
    <t>JU0000064310</t>
  </si>
  <si>
    <t>천재 의사 시건방. 5:, 마지막 초능력자</t>
  </si>
  <si>
    <t>강효미 글;유영근 그림</t>
  </si>
  <si>
    <t>머스트비</t>
  </si>
  <si>
    <t>아 813.8-강96ㅊ-5</t>
  </si>
  <si>
    <t>JU0000064225</t>
  </si>
  <si>
    <t>루미너스 오늘부터 데뷔합니다. 5th</t>
  </si>
  <si>
    <t>김영주 글;하티 그림</t>
  </si>
  <si>
    <t>다산어린이:다산북스</t>
  </si>
  <si>
    <t>아 813.8-김64ㄹ-5th</t>
  </si>
  <si>
    <t>JU0000064211</t>
  </si>
  <si>
    <t>동물들의 재판</t>
  </si>
  <si>
    <t>김우정 글;홍찬주 그림</t>
  </si>
  <si>
    <t>책딱지</t>
  </si>
  <si>
    <t>아 813.8-김67ㄷ</t>
  </si>
  <si>
    <t>JU0000064226</t>
  </si>
  <si>
    <t>우리는 베프 가족입니다</t>
  </si>
  <si>
    <t>김혜정 글;오삼이 그림</t>
  </si>
  <si>
    <t>위즈덤하우스</t>
  </si>
  <si>
    <t>아 813.8-김94ㅇ</t>
  </si>
  <si>
    <t>JU0000064256</t>
  </si>
  <si>
    <t>셋이 되어 버렸다</t>
  </si>
  <si>
    <t>김화요 글;근하 그림</t>
  </si>
  <si>
    <t>문학동네</t>
  </si>
  <si>
    <t>아 813.8-김95ㅅ</t>
  </si>
  <si>
    <t>JU0000064283</t>
  </si>
  <si>
    <t>비밀 실내화</t>
  </si>
  <si>
    <t>김나다랑 글;현단 그림</t>
  </si>
  <si>
    <t>노란돼지</t>
  </si>
  <si>
    <t>아 813.8-김211ㅂ</t>
  </si>
  <si>
    <t>JU0000064303</t>
  </si>
  <si>
    <t>미지와 무지</t>
  </si>
  <si>
    <t>김다노 글;인디고 그림</t>
  </si>
  <si>
    <t>아 813.8-김221ㅁ</t>
  </si>
  <si>
    <t>JU0000064311</t>
  </si>
  <si>
    <t>생일엔 마라탕. 8:, 정체불명의 또 다른 마라탕 가게</t>
  </si>
  <si>
    <t>류미정 글;손수정 그림</t>
  </si>
  <si>
    <t>밝은미래</t>
  </si>
  <si>
    <t>아 813.8-류39ㅅ-8</t>
  </si>
  <si>
    <t>JU0000064203</t>
  </si>
  <si>
    <t>이상한 무인 빵집</t>
  </si>
  <si>
    <t>서아람 글;안병현 그림</t>
  </si>
  <si>
    <t>라곰스쿨</t>
  </si>
  <si>
    <t>아 813.8-서61ㅇ</t>
  </si>
  <si>
    <t>JU0000064264</t>
  </si>
  <si>
    <t>우리들의 수사를 시작하겠습니다</t>
  </si>
  <si>
    <t>서아람 글;쏘우주 그림</t>
  </si>
  <si>
    <t>JU0000064307</t>
  </si>
  <si>
    <t>(신비아파트 10주년 극장판)한 번 더, 소환</t>
  </si>
  <si>
    <t>서울문화사 편</t>
  </si>
  <si>
    <t>서울문화사</t>
  </si>
  <si>
    <t>아 813.8-서67ㅎ</t>
  </si>
  <si>
    <t>JU0000064302</t>
  </si>
  <si>
    <t>(용감한) 호랑이 빵집. 6:, 도깨비 왕자와 피리</t>
  </si>
  <si>
    <t>서지원 글;홍그림 그림</t>
  </si>
  <si>
    <t>아르볼</t>
  </si>
  <si>
    <t>아 813.8-서79ㅎ-6</t>
  </si>
  <si>
    <t>JU0000064210</t>
  </si>
  <si>
    <t>푸른별 지구 꿈꾸는 우리</t>
  </si>
  <si>
    <t>신은영 글;주민정 그림</t>
  </si>
  <si>
    <t>키즈프렌즈</t>
  </si>
  <si>
    <t>아 813.8-신68ㅍ</t>
  </si>
  <si>
    <t>JU0000064308</t>
  </si>
  <si>
    <t>(신비아파트 10주년 극장판) 한 번 더, 소환</t>
  </si>
  <si>
    <t>CJ ENM studio bazooka 애니메이션 원작;유엔제이 구성</t>
  </si>
  <si>
    <t>대원키즈:대원씨아이</t>
  </si>
  <si>
    <t>아 813.8-씨73ㅎ</t>
  </si>
  <si>
    <t>JU0000064206</t>
  </si>
  <si>
    <t>양배추를 응원해 주세요 : 온선영 동화</t>
  </si>
  <si>
    <t>온선영 지음;홍주연 그림</t>
  </si>
  <si>
    <t>창비</t>
  </si>
  <si>
    <t>아 813.8-온53ㅇ</t>
  </si>
  <si>
    <t>JU0000064217</t>
  </si>
  <si>
    <t>환생학교 요괴반. 7</t>
  </si>
  <si>
    <t>웃소 원작;윤종문 글;파키나미 팩토리 그림</t>
  </si>
  <si>
    <t>Mirae N 아이세움</t>
  </si>
  <si>
    <t>아 813.8-웃55ㅎ-7</t>
  </si>
  <si>
    <t>JU0000064263</t>
  </si>
  <si>
    <t>돈 주운 자의 최후</t>
  </si>
  <si>
    <t>이여민 글;유영근 그림</t>
  </si>
  <si>
    <t>아 813.8-이64ㄷ</t>
  </si>
  <si>
    <t>JU0000064201</t>
  </si>
  <si>
    <t>암행어사 박아지. 4:, 사라진 암행어사</t>
  </si>
  <si>
    <t>전효정 글;호산 그림</t>
  </si>
  <si>
    <t>아 813.8-전96아-4</t>
  </si>
  <si>
    <t>JU0000064205</t>
  </si>
  <si>
    <t>왔구마 고구마구마. 2-1:, 신나구마! 새 학기구마!</t>
  </si>
  <si>
    <t>전재운 글;스키토,재담웹툰랩 [공]그림</t>
  </si>
  <si>
    <t>아 813.8-조77ㅇ-2-1</t>
  </si>
  <si>
    <t>JU0000064202</t>
  </si>
  <si>
    <t>열세 살의 트라이앵글</t>
  </si>
  <si>
    <t>최인정 글;클로이 그림</t>
  </si>
  <si>
    <t>샘터</t>
  </si>
  <si>
    <t>아 813.8-최69ㅇ</t>
  </si>
  <si>
    <t>JU0000064274</t>
  </si>
  <si>
    <t>(슈퍼만렙 손오공의 실크로드 원정대) 몽스터즈. 3:, 강의 요괴 사오정</t>
  </si>
  <si>
    <t>김언정 글;정수영 그림</t>
  </si>
  <si>
    <t>아 823.5-김63ㅁ-3</t>
  </si>
  <si>
    <t>JU0000064247</t>
  </si>
  <si>
    <t>문해력 평정 천하통일 삼국지. 2:, 영웅은 영웅을 알아보는 법</t>
  </si>
  <si>
    <t>나관중 원작;서지원 글;송진욱 그림</t>
  </si>
  <si>
    <t>어린이나무생각:나무생각</t>
  </si>
  <si>
    <t>아 823.5-나16ㅁ-2</t>
  </si>
  <si>
    <t>JU0000064251</t>
  </si>
  <si>
    <t>JU0000064250</t>
  </si>
  <si>
    <t>문해력 평정 천하통일 삼국지. 4:, 동남풍이 불어온다</t>
  </si>
  <si>
    <t>아 823.5-나16ㅁ-4</t>
  </si>
  <si>
    <t>JU0000064272</t>
  </si>
  <si>
    <t>(처음 읽는) 삼국지. 3:, 격변의 시대</t>
  </si>
  <si>
    <t>나관중 원작;이문열 글;한현동 그림</t>
  </si>
  <si>
    <t>미래엔아이세움</t>
  </si>
  <si>
    <t>아 823.5-나16ㅅ-3</t>
  </si>
  <si>
    <t>JU0000064273</t>
  </si>
  <si>
    <t>(처음 읽는) 삼국지. 4:, 충절의 천 리 길</t>
  </si>
  <si>
    <t>아 823.5-나16ㅅ-4</t>
  </si>
  <si>
    <t>JU0000064309</t>
  </si>
  <si>
    <t>전사들. 6-6:, 성난 폭풍 : 그림자의 환영</t>
  </si>
  <si>
    <t>에린 헌터 지음;서현정 옮김</t>
  </si>
  <si>
    <t>가람어린이</t>
  </si>
  <si>
    <t>아 843.6-에239ㅈ-6-6</t>
  </si>
  <si>
    <t>JU0000064271</t>
  </si>
  <si>
    <t>(어린이를 위한) 사피엔스 이야기</t>
  </si>
  <si>
    <t>타마르 바이스 가바이 글;시라즈 푸만 그림;김모 옮김</t>
  </si>
  <si>
    <t>다른어린이:다른</t>
  </si>
  <si>
    <t>아 909-가41ㅅ</t>
  </si>
  <si>
    <t>JU0000064279</t>
  </si>
  <si>
    <t>어슬렁 한국사. 1:, 선사 시대~삼국 시대</t>
  </si>
  <si>
    <t>민병덕 글;네모펜스튜디오 그림</t>
  </si>
  <si>
    <t>예림당</t>
  </si>
  <si>
    <t>아 911-민44ㅇ-1</t>
  </si>
  <si>
    <t>JU0000064280</t>
  </si>
  <si>
    <t>어슬렁 한국사. 2:, 남북국 시대</t>
  </si>
  <si>
    <t>아 911-민44ㅇ-2</t>
  </si>
  <si>
    <t>JU0000064207</t>
  </si>
  <si>
    <t>다 모여 편의점 : 김영진 그림책</t>
  </si>
  <si>
    <t>김영진 지음</t>
  </si>
  <si>
    <t>책읽는곰</t>
  </si>
  <si>
    <t>유 808.9-그239ㅊ-125</t>
  </si>
  <si>
    <t>JU0000064208</t>
  </si>
  <si>
    <t>싫으니까 싫어</t>
  </si>
  <si>
    <t>나카가와 히로타카 글;구도 노리코 그림;윤수정 옮김</t>
  </si>
  <si>
    <t>유 808.91-책359ㅈ-89</t>
  </si>
  <si>
    <t>JU0000064265</t>
  </si>
  <si>
    <t>단어의 선물</t>
  </si>
  <si>
    <t>피터 레이놀즈 글·그림;김경연 옮김</t>
  </si>
  <si>
    <t>유 843.6-레69ㄷ</t>
  </si>
  <si>
    <t>JU0000064231</t>
  </si>
  <si>
    <t>(맛있는 디자인) 프리미어 프로＆애프터 이펙트 CC 2026</t>
  </si>
  <si>
    <t>심수진,윤성우,이수정 지음</t>
  </si>
  <si>
    <t>한빛미디어</t>
  </si>
  <si>
    <t>청 005.567-심57ㅍ</t>
  </si>
  <si>
    <t>JU0000064224</t>
  </si>
  <si>
    <t>김경일의 마음 트래킹 = Mind tracking : 모순덩어리 한국인을 이해하는 심리 열쇠</t>
  </si>
  <si>
    <t>김경일 지음</t>
  </si>
  <si>
    <t>21세기북스:북이십일</t>
  </si>
  <si>
    <t>청 181.3-김14ㄱ</t>
  </si>
  <si>
    <t>JU0000064215</t>
  </si>
  <si>
    <t>스트레스는 어떻게 나를 바꾸는가 : 정신과 의사가 알려주는 스트레스의 모든 것</t>
  </si>
  <si>
    <t>하지현 지음;최광렬 일러스트</t>
  </si>
  <si>
    <t>어크로스출판그룹</t>
  </si>
  <si>
    <t>청 182.35-하79ㅅ</t>
  </si>
  <si>
    <t>JU0000064266</t>
  </si>
  <si>
    <t>나르시시스트 죽이기 : 자기밖에 모르는 인간들을 내 인생에서 확실하게 쫓아내는 법</t>
  </si>
  <si>
    <t>베르벨 바르데츠키 지음;김세나 옮김</t>
  </si>
  <si>
    <t>서교책방</t>
  </si>
  <si>
    <t>청 189.2-바238ㄴ</t>
  </si>
  <si>
    <t>JU0000064227</t>
  </si>
  <si>
    <t>이향인 : 세상 밖에서 세상의 중심이 되는 사람들</t>
  </si>
  <si>
    <t>라미 카민스키 지음;최지숙 옮김</t>
  </si>
  <si>
    <t>청 189.2-카39ㅇ</t>
  </si>
  <si>
    <t>JU0000064209</t>
  </si>
  <si>
    <t>무례한 세상에서 나를 지키는 법 = The art of distance</t>
  </si>
  <si>
    <t>발타자르 그라시안 지음;하와이대저택 편역</t>
  </si>
  <si>
    <t>논픽션</t>
  </si>
  <si>
    <t>청 199.1-그231ㅁ</t>
  </si>
  <si>
    <t>JU0000064216</t>
  </si>
  <si>
    <t>죽이고 다시 태어나라 : 멍청이들 사이에서 살아남는 유일한 방법</t>
  </si>
  <si>
    <t>이민규 지음</t>
  </si>
  <si>
    <t>채륜</t>
  </si>
  <si>
    <t>청 199.1-이39ㅈ</t>
  </si>
  <si>
    <t>JU0000064315</t>
  </si>
  <si>
    <t>현직 중학교 선생님이 직접 고른 청소년 교양만화 30 : 퓰리처상 수상작부터 세계 3대 명작까지 교양만화 필독서 30권을 한 권에</t>
  </si>
  <si>
    <t>박균호 지음</t>
  </si>
  <si>
    <t>센시오</t>
  </si>
  <si>
    <t>청 199.5-박17ㅎ</t>
  </si>
  <si>
    <t>JU0000064236</t>
  </si>
  <si>
    <t>사랑을 알아 참 다행이다</t>
  </si>
  <si>
    <t>꽃스님 지음</t>
  </si>
  <si>
    <t>청 220.4-꽃58ㅅ</t>
  </si>
  <si>
    <t>JU0000064282</t>
  </si>
  <si>
    <t>부처님 말씀대로 살아보니 : 인생이 가벼워지는 15가지 불교 수업</t>
  </si>
  <si>
    <t>토니 페르난도 지음;강정선 옮김</t>
  </si>
  <si>
    <t>Wilma(윌마)</t>
  </si>
  <si>
    <t>청 224.3-페238ㅂ</t>
  </si>
  <si>
    <t>JU0000064198</t>
  </si>
  <si>
    <t>슬기로운 중학생 돈 공부</t>
  </si>
  <si>
    <t>송미정,윤재한,김정석,진흥섭,이영춘 지음</t>
  </si>
  <si>
    <t>BG북갤러리</t>
  </si>
  <si>
    <t>청 327.04-송39ㅅ</t>
  </si>
  <si>
    <t>JU0000064298</t>
  </si>
  <si>
    <t>청춘의 투자. 1</t>
  </si>
  <si>
    <t>애플트리 지음</t>
  </si>
  <si>
    <t>지식노마드</t>
  </si>
  <si>
    <t>청 327.04-애848ㅊ-1</t>
  </si>
  <si>
    <t>JU0000064299</t>
  </si>
  <si>
    <t>청춘의 투자. 2</t>
  </si>
  <si>
    <t>청 327.04-애848ㅊ-2</t>
  </si>
  <si>
    <t>JU0000064213</t>
  </si>
  <si>
    <t>(지금 시작해도 늦지 않은) 모두를 위한 비트코인</t>
  </si>
  <si>
    <t>나탈리 브루넬 지음;임지원 옮김</t>
  </si>
  <si>
    <t>필름</t>
  </si>
  <si>
    <t>청 327.2-브237ㅁ</t>
  </si>
  <si>
    <t>JU0000064233</t>
  </si>
  <si>
    <t>주식으로 부자됩시다 : 행복한 투자 여정을 위한 안내서</t>
  </si>
  <si>
    <t>박세익,임성민 [공]지음</t>
  </si>
  <si>
    <t>이든하우스</t>
  </si>
  <si>
    <t>청 327.856-박53ㅈ</t>
  </si>
  <si>
    <t>JU0000064290</t>
  </si>
  <si>
    <t>시장을 꿰뚫는 주식 투자의 기술</t>
  </si>
  <si>
    <t>이주영(상승효과) 지음</t>
  </si>
  <si>
    <t>한경 BP</t>
  </si>
  <si>
    <t>청 327.856-이77ㅅ</t>
  </si>
  <si>
    <t>JU0000064214</t>
  </si>
  <si>
    <t>진격의 영포티 : 젊은 감각은 어쩌다 젊어 보이려는 안간힘이 되었을까</t>
  </si>
  <si>
    <t>임수현 지음</t>
  </si>
  <si>
    <t>다반</t>
  </si>
  <si>
    <t>청 331.235-임57ㅈ</t>
  </si>
  <si>
    <t>JU0000064277</t>
  </si>
  <si>
    <t>주기율표 아이러니 : 18개 원소로 써 내려간 차별과 연대의 화학식</t>
  </si>
  <si>
    <t>김명희 지음</t>
  </si>
  <si>
    <t>낮은산</t>
  </si>
  <si>
    <t>청 334-김34ㅈ</t>
  </si>
  <si>
    <t>JU0000064284</t>
  </si>
  <si>
    <t>브레이크넥 : 변호사의 나라 미국과 엔지니어의 나라 중국은 어떻게 미래를 설계하는가</t>
  </si>
  <si>
    <t>댄 왕 지음;우진하 옮김</t>
  </si>
  <si>
    <t>웅진지식하우스:웅진씽크빅</t>
  </si>
  <si>
    <t>청 349.42012-왕222ㅂ</t>
  </si>
  <si>
    <t>JU0000064228</t>
  </si>
  <si>
    <t>대한민국 교육트렌드 2026</t>
  </si>
  <si>
    <t>교육트렌드2026 집필팀 지음</t>
  </si>
  <si>
    <t>에듀니티교육연구소</t>
  </si>
  <si>
    <t>청 370.4-교67ㄷ</t>
  </si>
  <si>
    <t>JU0000064258</t>
  </si>
  <si>
    <t>공부는 멘탈이다 : 대치동 상담 20년 노규식 박사의 성적을 올리는 공부 멘탈 처방전</t>
  </si>
  <si>
    <t>노규식 지음</t>
  </si>
  <si>
    <t>포레스트북스:콘텐츠그룹 포레스트</t>
  </si>
  <si>
    <t>청 373.4-노17ㄱ</t>
  </si>
  <si>
    <t>JU0000064245</t>
  </si>
  <si>
    <t>스스로 공부하는 아이는 이렇게 키웁니다 : 8살에 시작해서 평생 가는 자기주도 학습 로드맵</t>
  </si>
  <si>
    <t>이은경 지음</t>
  </si>
  <si>
    <t>청 373.4-이68ㅅ</t>
  </si>
  <si>
    <t>JU0000064222</t>
  </si>
  <si>
    <t>평범한 아이들은 어떻게 최상위권이 되었을까</t>
  </si>
  <si>
    <t>이창준 지음</t>
  </si>
  <si>
    <t>스틸당(Stealdang)</t>
  </si>
  <si>
    <t>청 373.4-이811ㅍ</t>
  </si>
  <si>
    <t>JU0000064313</t>
  </si>
  <si>
    <t>과학은 암기가 아닙니다 : 대치동 28년, 1만 명이 검증한 사고력 공부법</t>
  </si>
  <si>
    <t>주광호 지음</t>
  </si>
  <si>
    <t>성림원북스</t>
  </si>
  <si>
    <t>청 373.4-주16ㄱ</t>
  </si>
  <si>
    <t>JU0000064220</t>
  </si>
  <si>
    <t>중3을 위한 고등학교 사용 설명서 : 고등학교 선택부터 대입 준비까지</t>
  </si>
  <si>
    <t>이승우 지음</t>
  </si>
  <si>
    <t>좋은습관연구소</t>
  </si>
  <si>
    <t>청 376.6-이58ㅈ</t>
  </si>
  <si>
    <t>JU0000064253</t>
  </si>
  <si>
    <t>짜릿하게 팡팡 놀이공원 수학 : 회전목마부터 롤러코스터까지 세상 모든 놀이기구의 수학</t>
  </si>
  <si>
    <t>염지현 지음</t>
  </si>
  <si>
    <t>휴머니스트</t>
  </si>
  <si>
    <t>청 410-염79ㅉ</t>
  </si>
  <si>
    <t>JU0000064242</t>
  </si>
  <si>
    <t>중력이라는 아름다움 : 중력의 의미를 탐구하는 새로운 지적 탐험</t>
  </si>
  <si>
    <t>클라우디아 드 람 지음;김성운 옮김</t>
  </si>
  <si>
    <t>사람in</t>
  </si>
  <si>
    <t>청 420-람284ㅈ</t>
  </si>
  <si>
    <t>JU0000064296</t>
  </si>
  <si>
    <t>필수 물리 용어 사전 = Physics dictionary : 세상에서 가장 쉬운 물리학 입문서</t>
  </si>
  <si>
    <t>스즈키 유타 지음;이선주 옮김</t>
  </si>
  <si>
    <t>동아엠앤비</t>
  </si>
  <si>
    <t>청 420-스78ㅍ</t>
  </si>
  <si>
    <t>JU0000064297</t>
  </si>
  <si>
    <t>쓸데 있는 물리 용어사전</t>
  </si>
  <si>
    <t>Yinom 지음</t>
  </si>
  <si>
    <t>부크크</t>
  </si>
  <si>
    <t>청 420-와69ㅆ</t>
  </si>
  <si>
    <t>JU0000064197</t>
  </si>
  <si>
    <t>화학자K의 추리 과학실 : 사건 파일 30개로 단숨에 필수 과학을 잡아라</t>
  </si>
  <si>
    <t>이광렬 지음</t>
  </si>
  <si>
    <t>블랙피쉬</t>
  </si>
  <si>
    <t>청 430-이16ㅎ</t>
  </si>
  <si>
    <t>JU0000064243</t>
  </si>
  <si>
    <t>코스모스를 넘어 : 칼 세이건 이후 우주와 인간의 새로운 이야기</t>
  </si>
  <si>
    <t>세라 알람 말릭 지음;고현석 옮김</t>
  </si>
  <si>
    <t>흐름</t>
  </si>
  <si>
    <t>청 443.1-말239ㅋ</t>
  </si>
  <si>
    <t>JU0000064259</t>
  </si>
  <si>
    <t>살찌지 않는 몸 : 평생 가볍게 살아가는 4주 대사 회복 프로젝트</t>
  </si>
  <si>
    <t>우창윤 지음</t>
  </si>
  <si>
    <t>청 511.139-우811ㅅ</t>
  </si>
  <si>
    <t>JU0000064314</t>
  </si>
  <si>
    <t>(김민식의) 내 몸을 바꾸는 평생 루틴 : 나이 들수록 건강해지는 습관의 힘</t>
  </si>
  <si>
    <t>김민식 지음;그림요정더최광렬 일러스트</t>
  </si>
  <si>
    <t>중앙books:중앙일보에스</t>
  </si>
  <si>
    <t>청 517.3-김39ㄴ</t>
  </si>
  <si>
    <t>JU0000064254</t>
  </si>
  <si>
    <t>기침 뚝 코가 뻥! 약국 과학 : 항생제부터 진단 키트까지, 세상 모든 약의 과학</t>
  </si>
  <si>
    <t>이고은 지음</t>
  </si>
  <si>
    <t>곰곰</t>
  </si>
  <si>
    <t>청 518-이15ㄱ</t>
  </si>
  <si>
    <t>JU0000064232</t>
  </si>
  <si>
    <t>고기 육아 : 평생 건강한 식습관을 설계하는 아동식의 원칙과 레시피</t>
  </si>
  <si>
    <t>김슬기(우주엄마) 지음</t>
  </si>
  <si>
    <t>시월</t>
  </si>
  <si>
    <t>청 590.3-김58ㄱ</t>
  </si>
  <si>
    <t>JU0000064305</t>
  </si>
  <si>
    <t>숩니공방의 강아지 옷 뜨개 : 초보자도 쉽게 따라하는 귀엽고 아기자기한 반려견 코바늘 옷 18</t>
  </si>
  <si>
    <t>숩니공방 지음</t>
  </si>
  <si>
    <t>제우미디어</t>
  </si>
  <si>
    <t>청 592.27-숩219ㅅ</t>
  </si>
  <si>
    <t>JU0000064289</t>
  </si>
  <si>
    <t>운동하면 좋은 걸 누가 모르냐고요 : 내 뜻대로 안 되는 몸과 마음을 위한 정신과 의사의 실전 운동 가이드</t>
  </si>
  <si>
    <t>하주원 지음</t>
  </si>
  <si>
    <t>반비</t>
  </si>
  <si>
    <t>청 593.5-하77ㅇ</t>
  </si>
  <si>
    <t>JU0000064268</t>
  </si>
  <si>
    <t>네버 투 스몰. 2 : 공간의 한계를 창의적으로 활용하는 작은 집 인테리어 디자인</t>
  </si>
  <si>
    <t>조엘 비스,커밀라 잰슨 밴 뷰런 글;이원열 번역</t>
  </si>
  <si>
    <t>클</t>
  </si>
  <si>
    <t>청 595.4-비58ㄴ-2</t>
  </si>
  <si>
    <t>JU0000064260</t>
  </si>
  <si>
    <t>오늘을 다르게 살고 싶어서, 공간을 바꿉니다 : 집을 나만의 에너지 충전소로 만드는 법</t>
  </si>
  <si>
    <t>윤주희 지음</t>
  </si>
  <si>
    <t>청림Life:청림출판</t>
  </si>
  <si>
    <t>청 595.4-윤77ㅇ</t>
  </si>
  <si>
    <t>JU0000064267</t>
  </si>
  <si>
    <t>집의 의미 : 집이 나를 말해줄 때</t>
  </si>
  <si>
    <t>오륜록 지음</t>
  </si>
  <si>
    <t>크루</t>
  </si>
  <si>
    <t>청 595.404-오237ㅈ</t>
  </si>
  <si>
    <t>JU0000064304</t>
  </si>
  <si>
    <t>AI를 이기는 아이는 이렇게 키웁니다 : 내 아이의 경쟁력을 결정하는 초등 사고 습관의 힘</t>
  </si>
  <si>
    <t>엄명자 지음</t>
  </si>
  <si>
    <t>북웨이브</t>
  </si>
  <si>
    <t>청 598.1-엄34ㅇ</t>
  </si>
  <si>
    <t>JU0000064246</t>
  </si>
  <si>
    <t>기댈 수 있는 아이는 흔들리지 않는다 : 아이의 마음을 있는 그대로 비추고 단단하게 키우는 법</t>
  </si>
  <si>
    <t>정우열 지음</t>
  </si>
  <si>
    <t>한빛라이프</t>
  </si>
  <si>
    <t>청 598.1-정67ㄱ</t>
  </si>
  <si>
    <t>JU0000064291</t>
  </si>
  <si>
    <t>퍼지 키즈 = Fuzzy kids : AI 시대의 새로운 인재상</t>
  </si>
  <si>
    <t>한지우 지음</t>
  </si>
  <si>
    <t>한국경제신문:한경BP</t>
  </si>
  <si>
    <t>청 598.1-한79ㅍ</t>
  </si>
  <si>
    <t>JU0000064221</t>
  </si>
  <si>
    <t>큐리쌤의 지리명화. 1 : 호기심 넘치는 큐리쌤과 예은이의 대화형 명화 해설서</t>
  </si>
  <si>
    <t>김규봉,장은미 [공]지음</t>
  </si>
  <si>
    <t>푸른길</t>
  </si>
  <si>
    <t>청 650.4-김17ㅋ-1</t>
  </si>
  <si>
    <t>JU0000064288</t>
  </si>
  <si>
    <t>큐리쌤의 지리명화. 2 : 호기심 넘치는 큐리쌤과 예은이의 대화형 명화 해설서</t>
  </si>
  <si>
    <t>청 650.4-김17ㅋ-2</t>
  </si>
  <si>
    <t>JU0000064196</t>
  </si>
  <si>
    <t>골 때리는 인문학 : 축구로 읽는 40가지 삶의 지혜</t>
  </si>
  <si>
    <t>명왕성 지음</t>
  </si>
  <si>
    <t>글의온도</t>
  </si>
  <si>
    <t>청 695.404-명66ㄱ</t>
  </si>
  <si>
    <t>JU0000064235</t>
  </si>
  <si>
    <t>자작나무 숲</t>
  </si>
  <si>
    <t>김인숙 지음</t>
  </si>
  <si>
    <t>북다:교보문고</t>
  </si>
  <si>
    <t>청 813.7-김69ㅈ</t>
  </si>
  <si>
    <t>JU0000064261</t>
  </si>
  <si>
    <t>솔라의 정원 : 김혜정 장편소설</t>
  </si>
  <si>
    <t>김혜정 지음</t>
  </si>
  <si>
    <t>미래인:미래M＆B</t>
  </si>
  <si>
    <t>청 813.7-김94ㅅ</t>
  </si>
  <si>
    <t>JU0000064270</t>
  </si>
  <si>
    <t>어스름 청소부 : 김혜진 장편소설</t>
  </si>
  <si>
    <t>김혜진 지음</t>
  </si>
  <si>
    <t>래빗홀</t>
  </si>
  <si>
    <t>청 813.7-김94ㅇ</t>
  </si>
  <si>
    <t>JU0000064293</t>
  </si>
  <si>
    <t>나쁜 의도는 없었습니다 : 손원평 소설집</t>
  </si>
  <si>
    <t>손원평 지음</t>
  </si>
  <si>
    <t>청 813.7-손67ㄴ</t>
  </si>
  <si>
    <t>JU0000064292</t>
  </si>
  <si>
    <t>너의 나쁜 무리 : 예소연 소설집</t>
  </si>
  <si>
    <t>예소연 지음</t>
  </si>
  <si>
    <t>한겨레출판:한겨레엔</t>
  </si>
  <si>
    <t>청 813.7-예55ㄴ</t>
  </si>
  <si>
    <t>JU0000064281</t>
  </si>
  <si>
    <t>사랑과 결함 : 예소연 소설</t>
  </si>
  <si>
    <t>청 813.7-예55ㅅ</t>
  </si>
  <si>
    <t>JU0000064200</t>
  </si>
  <si>
    <t>사라질 소행성 : 제12회 한낙원과학소설상 작품집</t>
  </si>
  <si>
    <t>오영민 외 지음</t>
  </si>
  <si>
    <t>사계절</t>
  </si>
  <si>
    <t>청 813.7-오64ㅅ</t>
  </si>
  <si>
    <t>JU0000064223</t>
  </si>
  <si>
    <t>단종애사 : 어린 임금의 이름은 홍위 조선의 왕이다.</t>
  </si>
  <si>
    <t>이광수 지음;이상배 편저</t>
  </si>
  <si>
    <t>열림원</t>
  </si>
  <si>
    <t>청 813.7-이16ㄷ</t>
  </si>
  <si>
    <t>JU0000064316</t>
  </si>
  <si>
    <t>GV 빌런 고태경 : 2020 한경신춘문예 당선작</t>
  </si>
  <si>
    <t>정대건 지음</t>
  </si>
  <si>
    <t>청 813.7-정222ㅈ</t>
  </si>
  <si>
    <t>JU0000064248</t>
  </si>
  <si>
    <t>이상능력자 : 함설기 장편소설</t>
  </si>
  <si>
    <t>함설기 지음</t>
  </si>
  <si>
    <t>책깃:창비교육</t>
  </si>
  <si>
    <t>청 813.7-함53ㅇ</t>
  </si>
  <si>
    <t>JU0000064234</t>
  </si>
  <si>
    <t>낭만 사전 : 이제야 산문집</t>
  </si>
  <si>
    <t>이제야 지음</t>
  </si>
  <si>
    <t>다산책방</t>
  </si>
  <si>
    <t>청 814.7-이73ㄴ</t>
  </si>
  <si>
    <t>JU0000064300</t>
  </si>
  <si>
    <t>그때도 좋았지만, 지금도 좋아! : 돌아온 바람의 딸 한비야의 떠나며, 배우며, 나누는 삶에 대하여</t>
  </si>
  <si>
    <t>한비야 지음</t>
  </si>
  <si>
    <t>청 814.7-한49ㄱ</t>
  </si>
  <si>
    <t>JU0000064257</t>
  </si>
  <si>
    <t>너라는 우주 : 다 알 수 없어서 더 애틋한 시절의 기록 : 그림에다 에세이</t>
  </si>
  <si>
    <t>그림에다 지음</t>
  </si>
  <si>
    <t>길벗</t>
  </si>
  <si>
    <t>청 818-그239ㄴ</t>
  </si>
  <si>
    <t>JU0000064219</t>
  </si>
  <si>
    <t>너와 나 사이의 벽과 틈, 결국 우리 : 인간관계의 마음에 관하여</t>
  </si>
  <si>
    <t>김미진,김영미,위블스,유리 ...[등]지음</t>
  </si>
  <si>
    <t>새벽감성</t>
  </si>
  <si>
    <t>청 818-김39ㄴ</t>
  </si>
  <si>
    <t>JU0000064262</t>
  </si>
  <si>
    <t>사춘기 엄마의 오장육부 : 이 고약한 시절을 건너는 엄마 동지들에게</t>
  </si>
  <si>
    <t>나민애 지음</t>
  </si>
  <si>
    <t>청 818-나39ㅅ</t>
  </si>
  <si>
    <t>JU0000064317</t>
  </si>
  <si>
    <t>어떤 길을 선택하든 정답일 거야 : 비교하는 마음을 멈추자, 찾게 된 행복의 기술 : 윤희철(희철리즘) 에세이</t>
  </si>
  <si>
    <t>윤희철 지음</t>
  </si>
  <si>
    <t>청 818-윤98ㅇ</t>
  </si>
  <si>
    <t>JU0000064244</t>
  </si>
  <si>
    <t>어떻게 내 사랑을 표현해야 할지</t>
  </si>
  <si>
    <t>허휘수 지음</t>
  </si>
  <si>
    <t>현암사</t>
  </si>
  <si>
    <t>청 818-허97ㅇ</t>
  </si>
  <si>
    <t>JU0000064275</t>
  </si>
  <si>
    <t>내가 마지막으로 남긴 노래</t>
  </si>
  <si>
    <t>이치조 미사키 지음;김윤경 옮김</t>
  </si>
  <si>
    <t>모모:오팬하우스</t>
  </si>
  <si>
    <t>청 833.6-이819ㄴ</t>
  </si>
  <si>
    <t>JU0000064199</t>
  </si>
  <si>
    <t>위기의 도시 퍼펙트</t>
  </si>
  <si>
    <t>헬레나 더건 지음;이민희 옮김</t>
  </si>
  <si>
    <t>이마주</t>
  </si>
  <si>
    <t>청 843.6-더13ㅇ</t>
  </si>
  <si>
    <t>JU0000064229</t>
  </si>
  <si>
    <t>인터메초 : 샐리 루니 장편소설</t>
  </si>
  <si>
    <t>샐리 루니 지음;허진 옮김</t>
  </si>
  <si>
    <t>은행나무</t>
  </si>
  <si>
    <t>청 843.6-루219ㅇ</t>
  </si>
  <si>
    <t>JU0000064230</t>
  </si>
  <si>
    <t>남자친구</t>
  </si>
  <si>
    <t>프리다 맥파든 지음;정미정 옮김</t>
  </si>
  <si>
    <t>북플라자</t>
  </si>
  <si>
    <t>청 843.6-맥841ㄴ</t>
  </si>
  <si>
    <t>JU0000064195</t>
  </si>
  <si>
    <t>친애하는 데비에게</t>
  </si>
  <si>
    <t>프리다 맥파든 지음;최주원 옮김</t>
  </si>
  <si>
    <t>청 843.6-맥841ㅊ</t>
  </si>
  <si>
    <t>JU0000064241</t>
  </si>
  <si>
    <t>경계에 선 남자 : 데이비드 발다치 장편소설</t>
  </si>
  <si>
    <t>데이비드 발다치 지음;허형은 옮김</t>
  </si>
  <si>
    <t>북로드:더난콘텐츠그룹</t>
  </si>
  <si>
    <t>청 843.6-발221ㄱ</t>
  </si>
  <si>
    <t>JU0000064276</t>
  </si>
  <si>
    <t>시간관리국 : 캘리앤 브래들리 장편소설</t>
  </si>
  <si>
    <t>캘리앤 브래들리 지음;장성주 옮김</t>
  </si>
  <si>
    <t>비채</t>
  </si>
  <si>
    <t>청 843.6-브232ㅅ</t>
  </si>
  <si>
    <t>JU0000064239</t>
  </si>
  <si>
    <t>방문자</t>
  </si>
  <si>
    <t>리 차일드 지음;다니엘 J. 옮김</t>
  </si>
  <si>
    <t>오픈하우스</t>
  </si>
  <si>
    <t>청 843.6-차69ㅂ</t>
  </si>
  <si>
    <t>JU0000064240</t>
  </si>
  <si>
    <t>킹덤. 2:, 오스의 왕 : 요 네스뵈 장편소설</t>
  </si>
  <si>
    <t>요 네스뵈 지음;김승욱 옮김</t>
  </si>
  <si>
    <t>비채:김영사</t>
  </si>
  <si>
    <t>청 859.82-네58ㅋ-2</t>
  </si>
  <si>
    <t>JU0000064306</t>
  </si>
  <si>
    <t>그 바다의 마지막 새 : 시빌 그랭베르 장편소설</t>
  </si>
  <si>
    <t>시빌 그랭베르 지음;이세욱 옮김</t>
  </si>
  <si>
    <t>열린책들</t>
  </si>
  <si>
    <t>청 863-그232ㄱ</t>
  </si>
  <si>
    <t>JU0000064285</t>
  </si>
  <si>
    <t>지구본 수업. 1:, 아시아, 아프리카, 오세아니아</t>
  </si>
  <si>
    <t>박정주,황동하,김재인 글;위수연 그림</t>
  </si>
  <si>
    <t>그림씨</t>
  </si>
  <si>
    <t>청 980-박73ㅈ-1</t>
  </si>
  <si>
    <t>JU0000064286</t>
  </si>
  <si>
    <t>지구본 수업. 2:, 유럽, 아메리카, 남극대륙</t>
  </si>
  <si>
    <t>청 980-박73ㅈ-2</t>
  </si>
  <si>
    <t>JU0000064278</t>
  </si>
  <si>
    <t>방학여행 호주 : 아이 둘과 함께 떠난 24일간의 건강한 자연 탐방기</t>
  </si>
  <si>
    <t>Summer 지음</t>
  </si>
  <si>
    <t>미다스북스</t>
  </si>
  <si>
    <t>청 986.202-서33ㅂ</t>
  </si>
  <si>
    <t>연번</t>
    <phoneticPr fontId="1" type="noConversion"/>
  </si>
  <si>
    <t>청구기호</t>
    <phoneticPr fontId="1" type="noConversion"/>
  </si>
  <si>
    <t>2026년 청소년도서관 희망도서(5차 목록) - 청소년자료실</t>
    <phoneticPr fontId="1" type="noConversion"/>
  </si>
  <si>
    <t>2026년 청소년도서관 희망도서(5차 목록) - 어린이자료실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</si>
</sst>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8"/>
  <sheetViews>
    <sheetView tabSelected="1" workbookViewId="0">
      <selection sqref="A1:H1"/>
    </sheetView>
  </sheetViews>
  <sheetFormatPr defaultRowHeight="16.5" x14ac:dyDescent="0.3"/>
  <cols>
    <col min="1" max="1" width="7.25" customWidth="1"/>
    <col min="2" max="2" width="16.375" customWidth="1"/>
    <col min="3" max="3" width="57.25" customWidth="1"/>
    <col min="4" max="4" width="32.125" customWidth="1"/>
    <col min="5" max="5" width="25.625" customWidth="1"/>
    <col min="7" max="7" width="16.25" customWidth="1"/>
    <col min="8" max="8" width="22.875" customWidth="1"/>
  </cols>
  <sheetData>
    <row r="1" spans="1:8" ht="39.75" customHeight="1" x14ac:dyDescent="0.3">
      <c r="A1" s="6" t="s">
        <v>583</v>
      </c>
      <c r="B1" s="6"/>
      <c r="C1" s="6"/>
      <c r="D1" s="6"/>
      <c r="E1" s="6"/>
      <c r="F1" s="6"/>
      <c r="G1" s="6"/>
      <c r="H1" s="6"/>
    </row>
    <row r="2" spans="1:8" x14ac:dyDescent="0.3">
      <c r="A2" s="5" t="s">
        <v>581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582</v>
      </c>
    </row>
    <row r="3" spans="1:8" x14ac:dyDescent="0.3">
      <c r="A3" s="1">
        <v>1</v>
      </c>
      <c r="B3" s="2" t="s">
        <v>219</v>
      </c>
      <c r="C3" s="1" t="s">
        <v>220</v>
      </c>
      <c r="D3" s="1" t="s">
        <v>221</v>
      </c>
      <c r="E3" s="1" t="s">
        <v>222</v>
      </c>
      <c r="F3" s="2">
        <v>2026</v>
      </c>
      <c r="G3" s="2" t="str">
        <f>"9791175790100"</f>
        <v>9791175790100</v>
      </c>
      <c r="H3" s="4" t="s">
        <v>223</v>
      </c>
    </row>
    <row r="4" spans="1:8" x14ac:dyDescent="0.3">
      <c r="A4" s="1">
        <v>2</v>
      </c>
      <c r="B4" s="2" t="s">
        <v>224</v>
      </c>
      <c r="C4" s="1" t="s">
        <v>225</v>
      </c>
      <c r="D4" s="1" t="s">
        <v>226</v>
      </c>
      <c r="E4" s="1" t="s">
        <v>227</v>
      </c>
      <c r="F4" s="2">
        <v>2026</v>
      </c>
      <c r="G4" s="2" t="str">
        <f>"9791173578816"</f>
        <v>9791173578816</v>
      </c>
      <c r="H4" s="4" t="s">
        <v>228</v>
      </c>
    </row>
    <row r="5" spans="1:8" x14ac:dyDescent="0.3">
      <c r="A5" s="1">
        <v>3</v>
      </c>
      <c r="B5" s="2" t="s">
        <v>229</v>
      </c>
      <c r="C5" s="1" t="s">
        <v>230</v>
      </c>
      <c r="D5" s="1" t="s">
        <v>231</v>
      </c>
      <c r="E5" s="1" t="s">
        <v>232</v>
      </c>
      <c r="F5" s="2">
        <v>2026</v>
      </c>
      <c r="G5" s="2" t="str">
        <f>"9791167742803"</f>
        <v>9791167742803</v>
      </c>
      <c r="H5" s="4" t="s">
        <v>233</v>
      </c>
    </row>
    <row r="6" spans="1:8" x14ac:dyDescent="0.3">
      <c r="A6" s="1">
        <v>4</v>
      </c>
      <c r="B6" s="2" t="s">
        <v>234</v>
      </c>
      <c r="C6" s="1" t="s">
        <v>235</v>
      </c>
      <c r="D6" s="1" t="s">
        <v>236</v>
      </c>
      <c r="E6" s="1" t="s">
        <v>237</v>
      </c>
      <c r="F6" s="2">
        <v>2026</v>
      </c>
      <c r="G6" s="2" t="str">
        <f>"9791199555167"</f>
        <v>9791199555167</v>
      </c>
      <c r="H6" s="4" t="s">
        <v>238</v>
      </c>
    </row>
    <row r="7" spans="1:8" x14ac:dyDescent="0.3">
      <c r="A7" s="3">
        <v>5</v>
      </c>
      <c r="B7" s="2" t="s">
        <v>239</v>
      </c>
      <c r="C7" s="1" t="s">
        <v>240</v>
      </c>
      <c r="D7" s="1" t="s">
        <v>241</v>
      </c>
      <c r="E7" s="1" t="s">
        <v>227</v>
      </c>
      <c r="F7" s="2">
        <v>2026</v>
      </c>
      <c r="G7" s="2" t="str">
        <f>"9791173578601"</f>
        <v>9791173578601</v>
      </c>
      <c r="H7" s="4" t="s">
        <v>242</v>
      </c>
    </row>
    <row r="8" spans="1:8" x14ac:dyDescent="0.3">
      <c r="A8" s="3">
        <v>6</v>
      </c>
      <c r="B8" s="2" t="s">
        <v>243</v>
      </c>
      <c r="C8" s="1" t="s">
        <v>244</v>
      </c>
      <c r="D8" s="1" t="s">
        <v>245</v>
      </c>
      <c r="E8" s="1" t="s">
        <v>246</v>
      </c>
      <c r="F8" s="2">
        <v>2026</v>
      </c>
      <c r="G8" s="2" t="str">
        <f>"9791199489530"</f>
        <v>9791199489530</v>
      </c>
      <c r="H8" s="4" t="s">
        <v>247</v>
      </c>
    </row>
    <row r="9" spans="1:8" x14ac:dyDescent="0.3">
      <c r="A9" s="3">
        <v>7</v>
      </c>
      <c r="B9" s="2" t="s">
        <v>248</v>
      </c>
      <c r="C9" s="1" t="s">
        <v>249</v>
      </c>
      <c r="D9" s="1" t="s">
        <v>250</v>
      </c>
      <c r="E9" s="1" t="s">
        <v>251</v>
      </c>
      <c r="F9" s="2">
        <v>2024</v>
      </c>
      <c r="G9" s="2" t="str">
        <f>"9791190131179"</f>
        <v>9791190131179</v>
      </c>
      <c r="H9" s="4" t="s">
        <v>252</v>
      </c>
    </row>
    <row r="10" spans="1:8" x14ac:dyDescent="0.3">
      <c r="A10" s="3">
        <v>8</v>
      </c>
      <c r="B10" s="2" t="s">
        <v>253</v>
      </c>
      <c r="C10" s="1" t="s">
        <v>254</v>
      </c>
      <c r="D10" s="1" t="s">
        <v>255</v>
      </c>
      <c r="E10" s="1" t="s">
        <v>256</v>
      </c>
      <c r="F10" s="2">
        <v>2026</v>
      </c>
      <c r="G10" s="2" t="str">
        <f>"9791166572234"</f>
        <v>9791166572234</v>
      </c>
      <c r="H10" s="4" t="s">
        <v>257</v>
      </c>
    </row>
    <row r="11" spans="1:8" x14ac:dyDescent="0.3">
      <c r="A11" s="3">
        <v>9</v>
      </c>
      <c r="B11" s="2" t="s">
        <v>258</v>
      </c>
      <c r="C11" s="1" t="s">
        <v>259</v>
      </c>
      <c r="D11" s="1" t="s">
        <v>260</v>
      </c>
      <c r="E11" s="1" t="s">
        <v>91</v>
      </c>
      <c r="F11" s="2">
        <v>2026</v>
      </c>
      <c r="G11" s="2" t="str">
        <f>"9791175910539"</f>
        <v>9791175910539</v>
      </c>
      <c r="H11" s="4" t="s">
        <v>261</v>
      </c>
    </row>
    <row r="12" spans="1:8" x14ac:dyDescent="0.3">
      <c r="A12" s="3">
        <v>10</v>
      </c>
      <c r="B12" s="2" t="s">
        <v>262</v>
      </c>
      <c r="C12" s="1" t="s">
        <v>263</v>
      </c>
      <c r="D12" s="1" t="s">
        <v>264</v>
      </c>
      <c r="E12" s="1" t="s">
        <v>265</v>
      </c>
      <c r="F12" s="2">
        <v>2026</v>
      </c>
      <c r="G12" s="2" t="str">
        <f>"9791199496651"</f>
        <v>9791199496651</v>
      </c>
      <c r="H12" s="4" t="s">
        <v>266</v>
      </c>
    </row>
    <row r="13" spans="1:8" x14ac:dyDescent="0.3">
      <c r="A13" s="3">
        <v>11</v>
      </c>
      <c r="B13" s="2" t="s">
        <v>267</v>
      </c>
      <c r="C13" s="1" t="s">
        <v>268</v>
      </c>
      <c r="D13" s="1" t="s">
        <v>269</v>
      </c>
      <c r="E13" s="1" t="s">
        <v>270</v>
      </c>
      <c r="F13" s="2">
        <v>2026</v>
      </c>
      <c r="G13" s="2" t="str">
        <f>"9788964953419"</f>
        <v>9788964953419</v>
      </c>
      <c r="H13" s="4" t="s">
        <v>271</v>
      </c>
    </row>
    <row r="14" spans="1:8" x14ac:dyDescent="0.3">
      <c r="A14" s="3">
        <v>12</v>
      </c>
      <c r="B14" s="2" t="s">
        <v>272</v>
      </c>
      <c r="C14" s="1" t="s">
        <v>273</v>
      </c>
      <c r="D14" s="1" t="s">
        <v>274</v>
      </c>
      <c r="E14" s="1" t="s">
        <v>275</v>
      </c>
      <c r="F14" s="2">
        <v>2026</v>
      </c>
      <c r="G14" s="2" t="str">
        <f>"9791192248400"</f>
        <v>9791192248400</v>
      </c>
      <c r="H14" s="4" t="s">
        <v>276</v>
      </c>
    </row>
    <row r="15" spans="1:8" x14ac:dyDescent="0.3">
      <c r="A15" s="3">
        <v>13</v>
      </c>
      <c r="B15" s="2" t="s">
        <v>277</v>
      </c>
      <c r="C15" s="1" t="s">
        <v>278</v>
      </c>
      <c r="D15" s="1" t="s">
        <v>274</v>
      </c>
      <c r="E15" s="1" t="s">
        <v>275</v>
      </c>
      <c r="F15" s="2">
        <v>2026</v>
      </c>
      <c r="G15" s="2" t="str">
        <f>"9791192248417"</f>
        <v>9791192248417</v>
      </c>
      <c r="H15" s="4" t="s">
        <v>279</v>
      </c>
    </row>
    <row r="16" spans="1:8" x14ac:dyDescent="0.3">
      <c r="A16" s="3">
        <v>14</v>
      </c>
      <c r="B16" s="2" t="s">
        <v>280</v>
      </c>
      <c r="C16" s="1" t="s">
        <v>281</v>
      </c>
      <c r="D16" s="1" t="s">
        <v>282</v>
      </c>
      <c r="E16" s="1" t="s">
        <v>283</v>
      </c>
      <c r="F16" s="2">
        <v>2026</v>
      </c>
      <c r="G16" s="2" t="str">
        <f>"9791193262894"</f>
        <v>9791193262894</v>
      </c>
      <c r="H16" s="4" t="s">
        <v>284</v>
      </c>
    </row>
    <row r="17" spans="1:8" x14ac:dyDescent="0.3">
      <c r="A17" s="3">
        <v>15</v>
      </c>
      <c r="B17" s="2" t="s">
        <v>285</v>
      </c>
      <c r="C17" s="1" t="s">
        <v>286</v>
      </c>
      <c r="D17" s="1" t="s">
        <v>287</v>
      </c>
      <c r="E17" s="1" t="s">
        <v>288</v>
      </c>
      <c r="F17" s="2">
        <v>2026</v>
      </c>
      <c r="G17" s="2" t="str">
        <f>"9791194353492"</f>
        <v>9791194353492</v>
      </c>
      <c r="H17" s="4" t="s">
        <v>289</v>
      </c>
    </row>
    <row r="18" spans="1:8" x14ac:dyDescent="0.3">
      <c r="A18" s="3">
        <v>16</v>
      </c>
      <c r="B18" s="2" t="s">
        <v>290</v>
      </c>
      <c r="C18" s="1" t="s">
        <v>291</v>
      </c>
      <c r="D18" s="1" t="s">
        <v>292</v>
      </c>
      <c r="E18" s="1" t="s">
        <v>293</v>
      </c>
      <c r="F18" s="2">
        <v>2026</v>
      </c>
      <c r="G18" s="2" t="str">
        <f>"9788947502597"</f>
        <v>9788947502597</v>
      </c>
      <c r="H18" s="4" t="s">
        <v>294</v>
      </c>
    </row>
    <row r="19" spans="1:8" x14ac:dyDescent="0.3">
      <c r="A19" s="3">
        <v>17</v>
      </c>
      <c r="B19" s="2" t="s">
        <v>295</v>
      </c>
      <c r="C19" s="1" t="s">
        <v>296</v>
      </c>
      <c r="D19" s="1" t="s">
        <v>297</v>
      </c>
      <c r="E19" s="1" t="s">
        <v>298</v>
      </c>
      <c r="F19" s="2">
        <v>2026</v>
      </c>
      <c r="G19" s="2" t="str">
        <f>"9791194267621"</f>
        <v>9791194267621</v>
      </c>
      <c r="H19" s="4" t="s">
        <v>299</v>
      </c>
    </row>
    <row r="20" spans="1:8" x14ac:dyDescent="0.3">
      <c r="A20" s="3">
        <v>18</v>
      </c>
      <c r="B20" s="2" t="s">
        <v>300</v>
      </c>
      <c r="C20" s="1" t="s">
        <v>301</v>
      </c>
      <c r="D20" s="1" t="s">
        <v>302</v>
      </c>
      <c r="E20" s="1" t="s">
        <v>303</v>
      </c>
      <c r="F20" s="2">
        <v>2025</v>
      </c>
      <c r="G20" s="2" t="str">
        <f>"9791155251843"</f>
        <v>9791155251843</v>
      </c>
      <c r="H20" s="4" t="s">
        <v>304</v>
      </c>
    </row>
    <row r="21" spans="1:8" x14ac:dyDescent="0.3">
      <c r="A21" s="3">
        <v>19</v>
      </c>
      <c r="B21" s="2" t="s">
        <v>305</v>
      </c>
      <c r="C21" s="1" t="s">
        <v>306</v>
      </c>
      <c r="D21" s="1" t="s">
        <v>307</v>
      </c>
      <c r="E21" s="1" t="s">
        <v>308</v>
      </c>
      <c r="F21" s="2">
        <v>2026</v>
      </c>
      <c r="G21" s="2" t="str">
        <f>"9788901299365"</f>
        <v>9788901299365</v>
      </c>
      <c r="H21" s="4" t="s">
        <v>309</v>
      </c>
    </row>
    <row r="22" spans="1:8" x14ac:dyDescent="0.3">
      <c r="A22" s="3">
        <v>20</v>
      </c>
      <c r="B22" s="2" t="s">
        <v>310</v>
      </c>
      <c r="C22" s="1" t="s">
        <v>311</v>
      </c>
      <c r="D22" s="1" t="s">
        <v>312</v>
      </c>
      <c r="E22" s="1" t="s">
        <v>313</v>
      </c>
      <c r="F22" s="2">
        <v>2025</v>
      </c>
      <c r="G22" s="2" t="str">
        <f>"9791199505506"</f>
        <v>9791199505506</v>
      </c>
      <c r="H22" s="4" t="s">
        <v>314</v>
      </c>
    </row>
    <row r="23" spans="1:8" x14ac:dyDescent="0.3">
      <c r="A23" s="3">
        <v>21</v>
      </c>
      <c r="B23" s="2" t="s">
        <v>315</v>
      </c>
      <c r="C23" s="1" t="s">
        <v>316</v>
      </c>
      <c r="D23" s="1" t="s">
        <v>317</v>
      </c>
      <c r="E23" s="1" t="s">
        <v>318</v>
      </c>
      <c r="F23" s="2">
        <v>2026</v>
      </c>
      <c r="G23" s="2" t="str">
        <f>"9791194530961"</f>
        <v>9791194530961</v>
      </c>
      <c r="H23" s="4" t="s">
        <v>319</v>
      </c>
    </row>
    <row r="24" spans="1:8" x14ac:dyDescent="0.3">
      <c r="A24" s="3">
        <v>22</v>
      </c>
      <c r="B24" s="2" t="s">
        <v>320</v>
      </c>
      <c r="C24" s="1" t="s">
        <v>321</v>
      </c>
      <c r="D24" s="1" t="s">
        <v>322</v>
      </c>
      <c r="E24" s="1" t="s">
        <v>237</v>
      </c>
      <c r="F24" s="2">
        <v>2026</v>
      </c>
      <c r="G24" s="2" t="str">
        <f>"9791199555181"</f>
        <v>9791199555181</v>
      </c>
      <c r="H24" s="4" t="s">
        <v>323</v>
      </c>
    </row>
    <row r="25" spans="1:8" x14ac:dyDescent="0.3">
      <c r="A25" s="3">
        <v>23</v>
      </c>
      <c r="B25" s="2" t="s">
        <v>324</v>
      </c>
      <c r="C25" s="1" t="s">
        <v>325</v>
      </c>
      <c r="D25" s="1" t="s">
        <v>326</v>
      </c>
      <c r="E25" s="1" t="s">
        <v>327</v>
      </c>
      <c r="F25" s="2">
        <v>2026</v>
      </c>
      <c r="G25" s="2" t="str">
        <f>"9791199337428"</f>
        <v>9791199337428</v>
      </c>
      <c r="H25" s="4" t="s">
        <v>328</v>
      </c>
    </row>
    <row r="26" spans="1:8" x14ac:dyDescent="0.3">
      <c r="A26" s="3">
        <v>24</v>
      </c>
      <c r="B26" s="2" t="s">
        <v>329</v>
      </c>
      <c r="C26" s="1" t="s">
        <v>330</v>
      </c>
      <c r="D26" s="1" t="s">
        <v>331</v>
      </c>
      <c r="E26" s="1" t="s">
        <v>332</v>
      </c>
      <c r="F26" s="2">
        <v>2026</v>
      </c>
      <c r="G26" s="2" t="str">
        <f>"9791124072226"</f>
        <v>9791124072226</v>
      </c>
      <c r="H26" s="4" t="s">
        <v>333</v>
      </c>
    </row>
    <row r="27" spans="1:8" x14ac:dyDescent="0.3">
      <c r="A27" s="3">
        <v>25</v>
      </c>
      <c r="B27" s="2" t="s">
        <v>334</v>
      </c>
      <c r="C27" s="1" t="s">
        <v>335</v>
      </c>
      <c r="D27" s="1" t="s">
        <v>336</v>
      </c>
      <c r="E27" s="1" t="s">
        <v>337</v>
      </c>
      <c r="F27" s="2">
        <v>2026</v>
      </c>
      <c r="G27" s="2" t="str">
        <f>"9791193639818"</f>
        <v>9791193639818</v>
      </c>
      <c r="H27" s="4" t="s">
        <v>338</v>
      </c>
    </row>
    <row r="28" spans="1:8" x14ac:dyDescent="0.3">
      <c r="A28" s="3">
        <v>26</v>
      </c>
      <c r="B28" s="2" t="s">
        <v>339</v>
      </c>
      <c r="C28" s="1" t="s">
        <v>340</v>
      </c>
      <c r="D28" s="1" t="s">
        <v>341</v>
      </c>
      <c r="E28" s="1" t="s">
        <v>342</v>
      </c>
      <c r="F28" s="2">
        <v>2026</v>
      </c>
      <c r="G28" s="2" t="str">
        <f>"9791170874447"</f>
        <v>9791170874447</v>
      </c>
      <c r="H28" s="4" t="s">
        <v>343</v>
      </c>
    </row>
    <row r="29" spans="1:8" x14ac:dyDescent="0.3">
      <c r="A29" s="3">
        <v>27</v>
      </c>
      <c r="B29" s="2" t="s">
        <v>344</v>
      </c>
      <c r="C29" s="1" t="s">
        <v>345</v>
      </c>
      <c r="D29" s="1" t="s">
        <v>346</v>
      </c>
      <c r="E29" s="1" t="s">
        <v>347</v>
      </c>
      <c r="F29" s="2">
        <v>2026</v>
      </c>
      <c r="G29" s="2" t="str">
        <f>"9791171012404"</f>
        <v>9791171012404</v>
      </c>
      <c r="H29" s="4" t="s">
        <v>348</v>
      </c>
    </row>
    <row r="30" spans="1:8" x14ac:dyDescent="0.3">
      <c r="A30" s="3">
        <v>28</v>
      </c>
      <c r="B30" s="2" t="s">
        <v>349</v>
      </c>
      <c r="C30" s="1" t="s">
        <v>350</v>
      </c>
      <c r="D30" s="1" t="s">
        <v>351</v>
      </c>
      <c r="E30" s="1" t="s">
        <v>352</v>
      </c>
      <c r="F30" s="2">
        <v>2025</v>
      </c>
      <c r="G30" s="2" t="str">
        <f>"9791163639725"</f>
        <v>9791163639725</v>
      </c>
      <c r="H30" s="4" t="s">
        <v>353</v>
      </c>
    </row>
    <row r="31" spans="1:8" x14ac:dyDescent="0.3">
      <c r="A31" s="3">
        <v>29</v>
      </c>
      <c r="B31" s="2" t="s">
        <v>354</v>
      </c>
      <c r="C31" s="1" t="s">
        <v>355</v>
      </c>
      <c r="D31" s="1" t="s">
        <v>356</v>
      </c>
      <c r="E31" s="1" t="s">
        <v>357</v>
      </c>
      <c r="F31" s="2">
        <v>2025</v>
      </c>
      <c r="G31" s="2" t="str">
        <f>"9791112103963"</f>
        <v>9791112103963</v>
      </c>
      <c r="H31" s="4" t="s">
        <v>358</v>
      </c>
    </row>
    <row r="32" spans="1:8" x14ac:dyDescent="0.3">
      <c r="A32" s="3">
        <v>30</v>
      </c>
      <c r="B32" s="2" t="s">
        <v>359</v>
      </c>
      <c r="C32" s="1" t="s">
        <v>360</v>
      </c>
      <c r="D32" s="1" t="s">
        <v>361</v>
      </c>
      <c r="E32" s="1" t="s">
        <v>362</v>
      </c>
      <c r="F32" s="2">
        <v>2026</v>
      </c>
      <c r="G32" s="2" t="str">
        <f>"9788968335365"</f>
        <v>9788968335365</v>
      </c>
      <c r="H32" s="4" t="s">
        <v>363</v>
      </c>
    </row>
    <row r="33" spans="1:8" x14ac:dyDescent="0.3">
      <c r="A33" s="3">
        <v>31</v>
      </c>
      <c r="B33" s="2" t="s">
        <v>364</v>
      </c>
      <c r="C33" s="1" t="s">
        <v>365</v>
      </c>
      <c r="D33" s="1" t="s">
        <v>366</v>
      </c>
      <c r="E33" s="1" t="s">
        <v>367</v>
      </c>
      <c r="F33" s="2">
        <v>2026</v>
      </c>
      <c r="G33" s="2" t="str">
        <f>"9788965968108"</f>
        <v>9788965968108</v>
      </c>
      <c r="H33" s="4" t="s">
        <v>368</v>
      </c>
    </row>
    <row r="34" spans="1:8" x14ac:dyDescent="0.3">
      <c r="A34" s="3">
        <v>32</v>
      </c>
      <c r="B34" s="2" t="s">
        <v>369</v>
      </c>
      <c r="C34" s="1" t="s">
        <v>370</v>
      </c>
      <c r="D34" s="1" t="s">
        <v>371</v>
      </c>
      <c r="E34" s="1" t="s">
        <v>308</v>
      </c>
      <c r="F34" s="2">
        <v>2026</v>
      </c>
      <c r="G34" s="2" t="str">
        <f>"9788901299532"</f>
        <v>9788901299532</v>
      </c>
      <c r="H34" s="4" t="s">
        <v>372</v>
      </c>
    </row>
    <row r="35" spans="1:8" x14ac:dyDescent="0.3">
      <c r="A35" s="3">
        <v>33</v>
      </c>
      <c r="B35" s="2" t="s">
        <v>373</v>
      </c>
      <c r="C35" s="1" t="s">
        <v>374</v>
      </c>
      <c r="D35" s="1" t="s">
        <v>375</v>
      </c>
      <c r="E35" s="1" t="s">
        <v>376</v>
      </c>
      <c r="F35" s="2">
        <v>2026</v>
      </c>
      <c r="G35" s="2" t="str">
        <f>"9788927881612"</f>
        <v>9788927881612</v>
      </c>
      <c r="H35" s="4" t="s">
        <v>377</v>
      </c>
    </row>
    <row r="36" spans="1:8" x14ac:dyDescent="0.3">
      <c r="A36" s="3">
        <v>34</v>
      </c>
      <c r="B36" s="2" t="s">
        <v>378</v>
      </c>
      <c r="C36" s="1" t="s">
        <v>379</v>
      </c>
      <c r="D36" s="1" t="s">
        <v>380</v>
      </c>
      <c r="E36" s="1" t="s">
        <v>381</v>
      </c>
      <c r="F36" s="2">
        <v>2025</v>
      </c>
      <c r="G36" s="2" t="str">
        <f>"9791170873716"</f>
        <v>9791170873716</v>
      </c>
      <c r="H36" s="4" t="s">
        <v>382</v>
      </c>
    </row>
    <row r="37" spans="1:8" x14ac:dyDescent="0.3">
      <c r="A37" s="3">
        <v>35</v>
      </c>
      <c r="B37" s="2" t="s">
        <v>383</v>
      </c>
      <c r="C37" s="1" t="s">
        <v>384</v>
      </c>
      <c r="D37" s="1" t="s">
        <v>385</v>
      </c>
      <c r="E37" s="1" t="s">
        <v>386</v>
      </c>
      <c r="F37" s="2">
        <v>2026</v>
      </c>
      <c r="G37" s="2" t="str">
        <f>"9791191975352"</f>
        <v>9791191975352</v>
      </c>
      <c r="H37" s="4" t="s">
        <v>387</v>
      </c>
    </row>
    <row r="38" spans="1:8" x14ac:dyDescent="0.3">
      <c r="A38" s="3">
        <v>36</v>
      </c>
      <c r="B38" s="2" t="s">
        <v>388</v>
      </c>
      <c r="C38" s="1" t="s">
        <v>389</v>
      </c>
      <c r="D38" s="1" t="s">
        <v>390</v>
      </c>
      <c r="E38" s="1" t="s">
        <v>391</v>
      </c>
      <c r="F38" s="2">
        <v>2025</v>
      </c>
      <c r="G38" s="2" t="str">
        <f>"9791167186102"</f>
        <v>9791167186102</v>
      </c>
      <c r="H38" s="4" t="s">
        <v>392</v>
      </c>
    </row>
    <row r="39" spans="1:8" x14ac:dyDescent="0.3">
      <c r="A39" s="3">
        <v>37</v>
      </c>
      <c r="B39" s="2" t="s">
        <v>393</v>
      </c>
      <c r="C39" s="1" t="s">
        <v>394</v>
      </c>
      <c r="D39" s="1" t="s">
        <v>395</v>
      </c>
      <c r="E39" s="1" t="s">
        <v>396</v>
      </c>
      <c r="F39" s="2">
        <v>2026</v>
      </c>
      <c r="G39" s="2" t="str">
        <f>"9791124336830"</f>
        <v>9791124336830</v>
      </c>
      <c r="H39" s="4" t="s">
        <v>397</v>
      </c>
    </row>
    <row r="40" spans="1:8" x14ac:dyDescent="0.3">
      <c r="A40" s="3">
        <v>38</v>
      </c>
      <c r="B40" s="2" t="s">
        <v>398</v>
      </c>
      <c r="C40" s="1" t="s">
        <v>399</v>
      </c>
      <c r="D40" s="1" t="s">
        <v>400</v>
      </c>
      <c r="E40" s="1" t="s">
        <v>401</v>
      </c>
      <c r="F40" s="2">
        <v>2026</v>
      </c>
      <c r="G40" s="2" t="str">
        <f>"9791194374701"</f>
        <v>9791194374701</v>
      </c>
      <c r="H40" s="4" t="s">
        <v>402</v>
      </c>
    </row>
    <row r="41" spans="1:8" x14ac:dyDescent="0.3">
      <c r="A41" s="3">
        <v>39</v>
      </c>
      <c r="B41" s="2" t="s">
        <v>403</v>
      </c>
      <c r="C41" s="1" t="s">
        <v>404</v>
      </c>
      <c r="D41" s="1" t="s">
        <v>405</v>
      </c>
      <c r="E41" s="1" t="s">
        <v>406</v>
      </c>
      <c r="F41" s="2">
        <v>2026</v>
      </c>
      <c r="G41" s="2" t="str">
        <f>"9791193842652"</f>
        <v>9791193842652</v>
      </c>
      <c r="H41" s="4" t="s">
        <v>407</v>
      </c>
    </row>
    <row r="42" spans="1:8" x14ac:dyDescent="0.3">
      <c r="A42" s="3">
        <v>40</v>
      </c>
      <c r="B42" s="2" t="s">
        <v>408</v>
      </c>
      <c r="C42" s="1" t="s">
        <v>409</v>
      </c>
      <c r="D42" s="1" t="s">
        <v>410</v>
      </c>
      <c r="E42" s="1" t="s">
        <v>411</v>
      </c>
      <c r="F42" s="2">
        <v>2026</v>
      </c>
      <c r="G42" s="2" t="str">
        <f>"9791174575098"</f>
        <v>9791174575098</v>
      </c>
      <c r="H42" s="4" t="s">
        <v>412</v>
      </c>
    </row>
    <row r="43" spans="1:8" x14ac:dyDescent="0.3">
      <c r="A43" s="3">
        <v>41</v>
      </c>
      <c r="B43" s="2" t="s">
        <v>413</v>
      </c>
      <c r="C43" s="1" t="s">
        <v>414</v>
      </c>
      <c r="D43" s="1" t="s">
        <v>415</v>
      </c>
      <c r="E43" s="1" t="s">
        <v>416</v>
      </c>
      <c r="F43" s="2">
        <v>2026</v>
      </c>
      <c r="G43" s="2" t="str">
        <f>"9791199691414"</f>
        <v>9791199691414</v>
      </c>
      <c r="H43" s="4" t="s">
        <v>417</v>
      </c>
    </row>
    <row r="44" spans="1:8" x14ac:dyDescent="0.3">
      <c r="A44" s="3">
        <v>42</v>
      </c>
      <c r="B44" s="2" t="s">
        <v>418</v>
      </c>
      <c r="C44" s="1" t="s">
        <v>419</v>
      </c>
      <c r="D44" s="1" t="s">
        <v>420</v>
      </c>
      <c r="E44" s="1" t="s">
        <v>421</v>
      </c>
      <c r="F44" s="2">
        <v>2026</v>
      </c>
      <c r="G44" s="2" t="str">
        <f>"9791194725404"</f>
        <v>9791194725404</v>
      </c>
      <c r="H44" s="4" t="s">
        <v>422</v>
      </c>
    </row>
    <row r="45" spans="1:8" x14ac:dyDescent="0.3">
      <c r="A45" s="3">
        <v>43</v>
      </c>
      <c r="B45" s="2" t="s">
        <v>423</v>
      </c>
      <c r="C45" s="1" t="s">
        <v>424</v>
      </c>
      <c r="D45" s="1" t="s">
        <v>425</v>
      </c>
      <c r="E45" s="1" t="s">
        <v>426</v>
      </c>
      <c r="F45" s="2">
        <v>2026</v>
      </c>
      <c r="G45" s="2" t="str">
        <f>"9788947502559"</f>
        <v>9788947502559</v>
      </c>
      <c r="H45" s="4" t="s">
        <v>427</v>
      </c>
    </row>
    <row r="46" spans="1:8" x14ac:dyDescent="0.3">
      <c r="A46" s="3">
        <v>44</v>
      </c>
      <c r="B46" s="2" t="s">
        <v>428</v>
      </c>
      <c r="C46" s="1" t="s">
        <v>429</v>
      </c>
      <c r="D46" s="1" t="s">
        <v>430</v>
      </c>
      <c r="E46" s="1" t="s">
        <v>431</v>
      </c>
      <c r="F46" s="2">
        <v>2026</v>
      </c>
      <c r="G46" s="2" t="str">
        <f>"9791172671013"</f>
        <v>9791172671013</v>
      </c>
      <c r="H46" s="4" t="s">
        <v>432</v>
      </c>
    </row>
    <row r="47" spans="1:8" x14ac:dyDescent="0.3">
      <c r="A47" s="3">
        <v>45</v>
      </c>
      <c r="B47" s="2" t="s">
        <v>433</v>
      </c>
      <c r="C47" s="1" t="s">
        <v>434</v>
      </c>
      <c r="D47" s="1" t="s">
        <v>430</v>
      </c>
      <c r="E47" s="1" t="s">
        <v>431</v>
      </c>
      <c r="F47" s="2">
        <v>2026</v>
      </c>
      <c r="G47" s="2" t="str">
        <f>"9791172671020"</f>
        <v>9791172671020</v>
      </c>
      <c r="H47" s="4" t="s">
        <v>435</v>
      </c>
    </row>
    <row r="48" spans="1:8" x14ac:dyDescent="0.3">
      <c r="A48" s="3">
        <v>46</v>
      </c>
      <c r="B48" s="2" t="s">
        <v>436</v>
      </c>
      <c r="C48" s="1" t="s">
        <v>437</v>
      </c>
      <c r="D48" s="1" t="s">
        <v>438</v>
      </c>
      <c r="E48" s="1" t="s">
        <v>439</v>
      </c>
      <c r="F48" s="2">
        <v>2026</v>
      </c>
      <c r="G48" s="2" t="str">
        <f>"9791192005676"</f>
        <v>9791192005676</v>
      </c>
      <c r="H48" s="4" t="s">
        <v>440</v>
      </c>
    </row>
    <row r="49" spans="1:8" x14ac:dyDescent="0.3">
      <c r="A49" s="3">
        <v>47</v>
      </c>
      <c r="B49" s="2" t="s">
        <v>441</v>
      </c>
      <c r="C49" s="1" t="s">
        <v>442</v>
      </c>
      <c r="D49" s="1" t="s">
        <v>443</v>
      </c>
      <c r="E49" s="1" t="s">
        <v>444</v>
      </c>
      <c r="F49" s="2">
        <v>2025</v>
      </c>
      <c r="G49" s="2" t="str">
        <f>"9791170613503"</f>
        <v>9791170613503</v>
      </c>
      <c r="H49" s="4" t="s">
        <v>445</v>
      </c>
    </row>
    <row r="50" spans="1:8" x14ac:dyDescent="0.3">
      <c r="A50" s="3">
        <v>48</v>
      </c>
      <c r="B50" s="2" t="s">
        <v>446</v>
      </c>
      <c r="C50" s="1" t="s">
        <v>447</v>
      </c>
      <c r="D50" s="1" t="s">
        <v>448</v>
      </c>
      <c r="E50" s="1" t="s">
        <v>449</v>
      </c>
      <c r="F50" s="2">
        <v>2025</v>
      </c>
      <c r="G50" s="2" t="str">
        <f>"9788983949905"</f>
        <v>9788983949905</v>
      </c>
      <c r="H50" s="4" t="s">
        <v>450</v>
      </c>
    </row>
    <row r="51" spans="1:8" x14ac:dyDescent="0.3">
      <c r="A51" s="3">
        <v>49</v>
      </c>
      <c r="B51" s="2" t="s">
        <v>451</v>
      </c>
      <c r="C51" s="1" t="s">
        <v>452</v>
      </c>
      <c r="D51" s="1" t="s">
        <v>453</v>
      </c>
      <c r="E51" s="1" t="s">
        <v>454</v>
      </c>
      <c r="F51" s="2">
        <v>2025</v>
      </c>
      <c r="G51" s="2" t="str">
        <f>"9791168343245"</f>
        <v>9791168343245</v>
      </c>
      <c r="H51" s="4" t="s">
        <v>455</v>
      </c>
    </row>
    <row r="52" spans="1:8" x14ac:dyDescent="0.3">
      <c r="A52" s="3">
        <v>50</v>
      </c>
      <c r="B52" s="2" t="s">
        <v>456</v>
      </c>
      <c r="C52" s="1" t="s">
        <v>457</v>
      </c>
      <c r="D52" s="1" t="s">
        <v>458</v>
      </c>
      <c r="E52" s="1" t="s">
        <v>143</v>
      </c>
      <c r="F52" s="2">
        <v>2026</v>
      </c>
      <c r="G52" s="2" t="str">
        <f>"9788936439910"</f>
        <v>9788936439910</v>
      </c>
      <c r="H52" s="4" t="s">
        <v>459</v>
      </c>
    </row>
    <row r="53" spans="1:8" x14ac:dyDescent="0.3">
      <c r="A53" s="3">
        <v>51</v>
      </c>
      <c r="B53" s="2" t="s">
        <v>460</v>
      </c>
      <c r="C53" s="1" t="s">
        <v>461</v>
      </c>
      <c r="D53" s="1" t="s">
        <v>462</v>
      </c>
      <c r="E53" s="1" t="s">
        <v>463</v>
      </c>
      <c r="F53" s="2">
        <v>2026</v>
      </c>
      <c r="G53" s="2" t="str">
        <f>"9791172133924"</f>
        <v>9791172133924</v>
      </c>
      <c r="H53" s="4" t="s">
        <v>464</v>
      </c>
    </row>
    <row r="54" spans="1:8" x14ac:dyDescent="0.3">
      <c r="A54" s="3">
        <v>52</v>
      </c>
      <c r="B54" s="2" t="s">
        <v>465</v>
      </c>
      <c r="C54" s="1" t="s">
        <v>466</v>
      </c>
      <c r="D54" s="1" t="s">
        <v>462</v>
      </c>
      <c r="E54" s="1" t="s">
        <v>96</v>
      </c>
      <c r="F54" s="2">
        <v>2024</v>
      </c>
      <c r="G54" s="2" t="str">
        <f>"9791141601102"</f>
        <v>9791141601102</v>
      </c>
      <c r="H54" s="4" t="s">
        <v>467</v>
      </c>
    </row>
    <row r="55" spans="1:8" x14ac:dyDescent="0.3">
      <c r="A55" s="3">
        <v>53</v>
      </c>
      <c r="B55" s="2" t="s">
        <v>468</v>
      </c>
      <c r="C55" s="1" t="s">
        <v>469</v>
      </c>
      <c r="D55" s="1" t="s">
        <v>470</v>
      </c>
      <c r="E55" s="1" t="s">
        <v>471</v>
      </c>
      <c r="F55" s="2">
        <v>2026</v>
      </c>
      <c r="G55" s="2" t="str">
        <f>"9791169814386"</f>
        <v>9791169814386</v>
      </c>
      <c r="H55" s="4" t="s">
        <v>472</v>
      </c>
    </row>
    <row r="56" spans="1:8" x14ac:dyDescent="0.3">
      <c r="A56" s="3">
        <v>54</v>
      </c>
      <c r="B56" s="2" t="s">
        <v>473</v>
      </c>
      <c r="C56" s="1" t="s">
        <v>474</v>
      </c>
      <c r="D56" s="1" t="s">
        <v>475</v>
      </c>
      <c r="E56" s="1" t="s">
        <v>476</v>
      </c>
      <c r="F56" s="2">
        <v>2026</v>
      </c>
      <c r="G56" s="2" t="str">
        <f>"9791170403777"</f>
        <v>9791170403777</v>
      </c>
      <c r="H56" s="4" t="s">
        <v>477</v>
      </c>
    </row>
    <row r="57" spans="1:8" x14ac:dyDescent="0.3">
      <c r="A57" s="3">
        <v>55</v>
      </c>
      <c r="B57" s="2" t="s">
        <v>478</v>
      </c>
      <c r="C57" s="1" t="s">
        <v>479</v>
      </c>
      <c r="D57" s="1" t="s">
        <v>480</v>
      </c>
      <c r="E57" s="1" t="s">
        <v>96</v>
      </c>
      <c r="F57" s="2">
        <v>2026</v>
      </c>
      <c r="G57" s="2" t="str">
        <f>"9791141615987"</f>
        <v>9791141615987</v>
      </c>
      <c r="H57" s="4" t="s">
        <v>481</v>
      </c>
    </row>
    <row r="58" spans="1:8" x14ac:dyDescent="0.3">
      <c r="A58" s="3">
        <v>56</v>
      </c>
      <c r="B58" s="2" t="s">
        <v>482</v>
      </c>
      <c r="C58" s="1" t="s">
        <v>483</v>
      </c>
      <c r="D58" s="1" t="s">
        <v>484</v>
      </c>
      <c r="E58" s="1" t="s">
        <v>485</v>
      </c>
      <c r="F58" s="2">
        <v>2026</v>
      </c>
      <c r="G58" s="2" t="str">
        <f>"9791165704032"</f>
        <v>9791165704032</v>
      </c>
      <c r="H58" s="4" t="s">
        <v>486</v>
      </c>
    </row>
    <row r="59" spans="1:8" x14ac:dyDescent="0.3">
      <c r="A59" s="3">
        <v>57</v>
      </c>
      <c r="B59" s="2" t="s">
        <v>487</v>
      </c>
      <c r="C59" s="1" t="s">
        <v>488</v>
      </c>
      <c r="D59" s="1" t="s">
        <v>489</v>
      </c>
      <c r="E59" s="1" t="s">
        <v>490</v>
      </c>
      <c r="F59" s="2">
        <v>2026</v>
      </c>
      <c r="G59" s="2" t="str">
        <f>"9791130675077"</f>
        <v>9791130675077</v>
      </c>
      <c r="H59" s="4" t="s">
        <v>491</v>
      </c>
    </row>
    <row r="60" spans="1:8" x14ac:dyDescent="0.3">
      <c r="A60" s="3">
        <v>58</v>
      </c>
      <c r="B60" s="2" t="s">
        <v>492</v>
      </c>
      <c r="C60" s="1" t="s">
        <v>493</v>
      </c>
      <c r="D60" s="1" t="s">
        <v>494</v>
      </c>
      <c r="E60" s="1" t="s">
        <v>376</v>
      </c>
      <c r="F60" s="2">
        <v>2025</v>
      </c>
      <c r="G60" s="2" t="str">
        <f>"9788927881285"</f>
        <v>9788927881285</v>
      </c>
      <c r="H60" s="4" t="s">
        <v>495</v>
      </c>
    </row>
    <row r="61" spans="1:8" x14ac:dyDescent="0.3">
      <c r="A61" s="3">
        <v>59</v>
      </c>
      <c r="B61" s="2" t="s">
        <v>496</v>
      </c>
      <c r="C61" s="1" t="s">
        <v>497</v>
      </c>
      <c r="D61" s="1" t="s">
        <v>498</v>
      </c>
      <c r="E61" s="1" t="s">
        <v>499</v>
      </c>
      <c r="F61" s="2">
        <v>2026</v>
      </c>
      <c r="G61" s="2" t="str">
        <f>"9791140718160"</f>
        <v>9791140718160</v>
      </c>
      <c r="H61" s="4" t="s">
        <v>500</v>
      </c>
    </row>
    <row r="62" spans="1:8" x14ac:dyDescent="0.3">
      <c r="A62" s="3">
        <v>60</v>
      </c>
      <c r="B62" s="2" t="s">
        <v>501</v>
      </c>
      <c r="C62" s="1" t="s">
        <v>502</v>
      </c>
      <c r="D62" s="1" t="s">
        <v>503</v>
      </c>
      <c r="E62" s="1" t="s">
        <v>504</v>
      </c>
      <c r="F62" s="2">
        <v>2026</v>
      </c>
      <c r="G62" s="2" t="str">
        <f>"9791190604864"</f>
        <v>9791190604864</v>
      </c>
      <c r="H62" s="4" t="s">
        <v>505</v>
      </c>
    </row>
    <row r="63" spans="1:8" x14ac:dyDescent="0.3">
      <c r="A63" s="3">
        <v>61</v>
      </c>
      <c r="B63" s="2" t="s">
        <v>506</v>
      </c>
      <c r="C63" s="1" t="s">
        <v>507</v>
      </c>
      <c r="D63" s="1" t="s">
        <v>508</v>
      </c>
      <c r="E63" s="1" t="s">
        <v>237</v>
      </c>
      <c r="F63" s="2">
        <v>2026</v>
      </c>
      <c r="G63" s="2" t="str">
        <f>"9791124497029"</f>
        <v>9791124497029</v>
      </c>
      <c r="H63" s="4" t="s">
        <v>509</v>
      </c>
    </row>
    <row r="64" spans="1:8" x14ac:dyDescent="0.3">
      <c r="A64" s="3">
        <v>62</v>
      </c>
      <c r="B64" s="2" t="s">
        <v>510</v>
      </c>
      <c r="C64" s="1" t="s">
        <v>511</v>
      </c>
      <c r="D64" s="1" t="s">
        <v>512</v>
      </c>
      <c r="E64" s="1" t="s">
        <v>283</v>
      </c>
      <c r="F64" s="2">
        <v>2026</v>
      </c>
      <c r="G64" s="2" t="str">
        <f>"9791124468005"</f>
        <v>9791124468005</v>
      </c>
      <c r="H64" s="4" t="s">
        <v>513</v>
      </c>
    </row>
    <row r="65" spans="1:8" x14ac:dyDescent="0.3">
      <c r="A65" s="3">
        <v>63</v>
      </c>
      <c r="B65" s="2" t="s">
        <v>514</v>
      </c>
      <c r="C65" s="1" t="s">
        <v>515</v>
      </c>
      <c r="D65" s="1" t="s">
        <v>516</v>
      </c>
      <c r="E65" s="1" t="s">
        <v>517</v>
      </c>
      <c r="F65" s="2">
        <v>2026</v>
      </c>
      <c r="G65" s="2" t="str">
        <f>"9788932324739"</f>
        <v>9788932324739</v>
      </c>
      <c r="H65" s="4" t="s">
        <v>518</v>
      </c>
    </row>
    <row r="66" spans="1:8" x14ac:dyDescent="0.3">
      <c r="A66" s="3">
        <v>64</v>
      </c>
      <c r="B66" s="2" t="s">
        <v>519</v>
      </c>
      <c r="C66" s="1" t="s">
        <v>520</v>
      </c>
      <c r="D66" s="1" t="s">
        <v>521</v>
      </c>
      <c r="E66" s="1" t="s">
        <v>522</v>
      </c>
      <c r="F66" s="2">
        <v>2026</v>
      </c>
      <c r="G66" s="2" t="str">
        <f>"9791175772229"</f>
        <v>9791175772229</v>
      </c>
      <c r="H66" s="4" t="s">
        <v>523</v>
      </c>
    </row>
    <row r="67" spans="1:8" x14ac:dyDescent="0.3">
      <c r="A67" s="3">
        <v>65</v>
      </c>
      <c r="B67" s="2" t="s">
        <v>524</v>
      </c>
      <c r="C67" s="1" t="s">
        <v>525</v>
      </c>
      <c r="D67" s="1" t="s">
        <v>526</v>
      </c>
      <c r="E67" s="1" t="s">
        <v>527</v>
      </c>
      <c r="F67" s="2">
        <v>2026</v>
      </c>
      <c r="G67" s="2" t="str">
        <f>"9791189044893"</f>
        <v>9791189044893</v>
      </c>
      <c r="H67" s="4" t="s">
        <v>528</v>
      </c>
    </row>
    <row r="68" spans="1:8" x14ac:dyDescent="0.3">
      <c r="A68" s="3">
        <v>66</v>
      </c>
      <c r="B68" s="2" t="s">
        <v>529</v>
      </c>
      <c r="C68" s="1" t="s">
        <v>530</v>
      </c>
      <c r="D68" s="1" t="s">
        <v>531</v>
      </c>
      <c r="E68" s="1" t="s">
        <v>532</v>
      </c>
      <c r="F68" s="2">
        <v>2026</v>
      </c>
      <c r="G68" s="2" t="str">
        <f>"9791167376220"</f>
        <v>9791167376220</v>
      </c>
      <c r="H68" s="4" t="s">
        <v>533</v>
      </c>
    </row>
    <row r="69" spans="1:8" x14ac:dyDescent="0.3">
      <c r="A69" s="3">
        <v>67</v>
      </c>
      <c r="B69" s="2" t="s">
        <v>534</v>
      </c>
      <c r="C69" s="1" t="s">
        <v>535</v>
      </c>
      <c r="D69" s="1" t="s">
        <v>536</v>
      </c>
      <c r="E69" s="1" t="s">
        <v>537</v>
      </c>
      <c r="F69" s="2">
        <v>2026</v>
      </c>
      <c r="G69" s="2" t="str">
        <f>"9791193324905"</f>
        <v>9791193324905</v>
      </c>
      <c r="H69" s="4" t="s">
        <v>538</v>
      </c>
    </row>
    <row r="70" spans="1:8" x14ac:dyDescent="0.3">
      <c r="A70" s="3">
        <v>68</v>
      </c>
      <c r="B70" s="2" t="s">
        <v>539</v>
      </c>
      <c r="C70" s="1" t="s">
        <v>540</v>
      </c>
      <c r="D70" s="1" t="s">
        <v>541</v>
      </c>
      <c r="E70" s="1" t="s">
        <v>537</v>
      </c>
      <c r="F70" s="2">
        <v>2026</v>
      </c>
      <c r="G70" s="2" t="str">
        <f>"9791193324882"</f>
        <v>9791193324882</v>
      </c>
      <c r="H70" s="4" t="s">
        <v>542</v>
      </c>
    </row>
    <row r="71" spans="1:8" x14ac:dyDescent="0.3">
      <c r="A71" s="3">
        <v>69</v>
      </c>
      <c r="B71" s="2" t="s">
        <v>543</v>
      </c>
      <c r="C71" s="1" t="s">
        <v>544</v>
      </c>
      <c r="D71" s="1" t="s">
        <v>545</v>
      </c>
      <c r="E71" s="1" t="s">
        <v>546</v>
      </c>
      <c r="F71" s="2">
        <v>2026</v>
      </c>
      <c r="G71" s="2" t="str">
        <f>"9791158792497"</f>
        <v>9791158792497</v>
      </c>
      <c r="H71" s="4" t="s">
        <v>547</v>
      </c>
    </row>
    <row r="72" spans="1:8" x14ac:dyDescent="0.3">
      <c r="A72" s="3">
        <v>70</v>
      </c>
      <c r="B72" s="2" t="s">
        <v>548</v>
      </c>
      <c r="C72" s="1" t="s">
        <v>549</v>
      </c>
      <c r="D72" s="1" t="s">
        <v>550</v>
      </c>
      <c r="E72" s="1" t="s">
        <v>551</v>
      </c>
      <c r="F72" s="2">
        <v>2026</v>
      </c>
      <c r="G72" s="2" t="str">
        <f>"9791173325441"</f>
        <v>9791173325441</v>
      </c>
      <c r="H72" s="4" t="s">
        <v>552</v>
      </c>
    </row>
    <row r="73" spans="1:8" x14ac:dyDescent="0.3">
      <c r="A73" s="3">
        <v>71</v>
      </c>
      <c r="B73" s="2" t="s">
        <v>553</v>
      </c>
      <c r="C73" s="1" t="s">
        <v>554</v>
      </c>
      <c r="D73" s="1" t="s">
        <v>555</v>
      </c>
      <c r="E73" s="1" t="s">
        <v>556</v>
      </c>
      <c r="F73" s="2">
        <v>2026</v>
      </c>
      <c r="G73" s="2" t="str">
        <f>"9791192385402"</f>
        <v>9791192385402</v>
      </c>
      <c r="H73" s="4" t="s">
        <v>557</v>
      </c>
    </row>
    <row r="74" spans="1:8" x14ac:dyDescent="0.3">
      <c r="A74" s="3">
        <v>72</v>
      </c>
      <c r="B74" s="2" t="s">
        <v>558</v>
      </c>
      <c r="C74" s="1" t="s">
        <v>559</v>
      </c>
      <c r="D74" s="1" t="s">
        <v>560</v>
      </c>
      <c r="E74" s="1" t="s">
        <v>561</v>
      </c>
      <c r="F74" s="2">
        <v>2025</v>
      </c>
      <c r="G74" s="2" t="str">
        <f>"9791173324338"</f>
        <v>9791173324338</v>
      </c>
      <c r="H74" s="4" t="s">
        <v>562</v>
      </c>
    </row>
    <row r="75" spans="1:8" x14ac:dyDescent="0.3">
      <c r="A75" s="3">
        <v>73</v>
      </c>
      <c r="B75" s="2" t="s">
        <v>563</v>
      </c>
      <c r="C75" s="1" t="s">
        <v>564</v>
      </c>
      <c r="D75" s="1" t="s">
        <v>565</v>
      </c>
      <c r="E75" s="1" t="s">
        <v>566</v>
      </c>
      <c r="F75" s="2">
        <v>2025</v>
      </c>
      <c r="G75" s="2" t="str">
        <f>"9788932925455"</f>
        <v>9788932925455</v>
      </c>
      <c r="H75" s="4" t="s">
        <v>567</v>
      </c>
    </row>
    <row r="76" spans="1:8" x14ac:dyDescent="0.3">
      <c r="A76" s="3">
        <v>74</v>
      </c>
      <c r="B76" s="2" t="s">
        <v>568</v>
      </c>
      <c r="C76" s="1" t="s">
        <v>569</v>
      </c>
      <c r="D76" s="1" t="s">
        <v>570</v>
      </c>
      <c r="E76" s="1" t="s">
        <v>571</v>
      </c>
      <c r="F76" s="2">
        <v>2024</v>
      </c>
      <c r="G76" s="2" t="str">
        <f>"9791189231590"</f>
        <v>9791189231590</v>
      </c>
      <c r="H76" s="4" t="s">
        <v>572</v>
      </c>
    </row>
    <row r="77" spans="1:8" x14ac:dyDescent="0.3">
      <c r="A77" s="3">
        <v>75</v>
      </c>
      <c r="B77" s="2" t="s">
        <v>573</v>
      </c>
      <c r="C77" s="1" t="s">
        <v>574</v>
      </c>
      <c r="D77" s="1" t="s">
        <v>570</v>
      </c>
      <c r="E77" s="1" t="s">
        <v>571</v>
      </c>
      <c r="F77" s="2">
        <v>2024</v>
      </c>
      <c r="G77" s="2" t="str">
        <f>"9791189231606"</f>
        <v>9791189231606</v>
      </c>
      <c r="H77" s="4" t="s">
        <v>575</v>
      </c>
    </row>
    <row r="78" spans="1:8" x14ac:dyDescent="0.3">
      <c r="A78" s="3">
        <v>76</v>
      </c>
      <c r="B78" s="2" t="s">
        <v>576</v>
      </c>
      <c r="C78" s="1" t="s">
        <v>577</v>
      </c>
      <c r="D78" s="1" t="s">
        <v>578</v>
      </c>
      <c r="E78" s="1" t="s">
        <v>579</v>
      </c>
      <c r="F78" s="2">
        <v>2025</v>
      </c>
      <c r="G78" s="2" t="str">
        <f>"9791173556364"</f>
        <v>9791173556364</v>
      </c>
      <c r="H78" s="4" t="s">
        <v>580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opLeftCell="A31" workbookViewId="0">
      <selection activeCell="K15" sqref="K15"/>
    </sheetView>
  </sheetViews>
  <sheetFormatPr defaultRowHeight="16.5" x14ac:dyDescent="0.3"/>
  <cols>
    <col min="1" max="1" width="8.875" customWidth="1"/>
    <col min="2" max="2" width="17.625" customWidth="1"/>
    <col min="3" max="3" width="61.25" customWidth="1"/>
    <col min="4" max="4" width="29.875" customWidth="1"/>
    <col min="5" max="5" width="25.5" customWidth="1"/>
    <col min="6" max="6" width="12.75" customWidth="1"/>
    <col min="7" max="7" width="16.625" customWidth="1"/>
    <col min="8" max="8" width="23.875" customWidth="1"/>
  </cols>
  <sheetData>
    <row r="1" spans="1:8" ht="41.25" x14ac:dyDescent="0.3">
      <c r="A1" s="6" t="s">
        <v>584</v>
      </c>
      <c r="B1" s="6"/>
      <c r="C1" s="6"/>
      <c r="D1" s="6"/>
      <c r="E1" s="6"/>
      <c r="F1" s="6"/>
      <c r="G1" s="6"/>
      <c r="H1" s="6"/>
    </row>
    <row r="2" spans="1:8" x14ac:dyDescent="0.3">
      <c r="A2" s="5" t="s">
        <v>581</v>
      </c>
      <c r="B2" s="5" t="s">
        <v>0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5</v>
      </c>
      <c r="H2" s="5" t="s">
        <v>582</v>
      </c>
    </row>
    <row r="3" spans="1:8" x14ac:dyDescent="0.3">
      <c r="A3" s="3">
        <v>1</v>
      </c>
      <c r="B3" s="2" t="s">
        <v>6</v>
      </c>
      <c r="C3" s="3" t="s">
        <v>7</v>
      </c>
      <c r="D3" s="3" t="s">
        <v>8</v>
      </c>
      <c r="E3" s="3" t="s">
        <v>9</v>
      </c>
      <c r="F3" s="2">
        <v>2026</v>
      </c>
      <c r="G3" s="2" t="str">
        <f>"9791142347887"</f>
        <v>9791142347887</v>
      </c>
      <c r="H3" s="4" t="s">
        <v>10</v>
      </c>
    </row>
    <row r="4" spans="1:8" x14ac:dyDescent="0.3">
      <c r="A4" s="3">
        <v>2</v>
      </c>
      <c r="B4" s="2" t="s">
        <v>11</v>
      </c>
      <c r="C4" s="3" t="s">
        <v>12</v>
      </c>
      <c r="D4" s="3" t="s">
        <v>13</v>
      </c>
      <c r="E4" s="3" t="s">
        <v>14</v>
      </c>
      <c r="F4" s="2">
        <v>2026</v>
      </c>
      <c r="G4" s="2" t="str">
        <f>"9791194616566"</f>
        <v>9791194616566</v>
      </c>
      <c r="H4" s="4" t="s">
        <v>15</v>
      </c>
    </row>
    <row r="5" spans="1:8" x14ac:dyDescent="0.3">
      <c r="A5" s="3">
        <v>3</v>
      </c>
      <c r="B5" s="2" t="s">
        <v>16</v>
      </c>
      <c r="C5" s="3" t="s">
        <v>17</v>
      </c>
      <c r="D5" s="3" t="s">
        <v>18</v>
      </c>
      <c r="E5" s="3" t="s">
        <v>19</v>
      </c>
      <c r="F5" s="2">
        <v>2026</v>
      </c>
      <c r="G5" s="2" t="str">
        <f>"9791173575914"</f>
        <v>9791173575914</v>
      </c>
      <c r="H5" s="4" t="s">
        <v>20</v>
      </c>
    </row>
    <row r="6" spans="1:8" x14ac:dyDescent="0.3">
      <c r="A6" s="3">
        <v>4</v>
      </c>
      <c r="B6" s="2" t="s">
        <v>21</v>
      </c>
      <c r="C6" s="3" t="s">
        <v>22</v>
      </c>
      <c r="D6" s="3" t="s">
        <v>23</v>
      </c>
      <c r="E6" s="3" t="s">
        <v>24</v>
      </c>
      <c r="F6" s="2">
        <v>2026</v>
      </c>
      <c r="G6" s="2" t="str">
        <f>"9791173576287"</f>
        <v>9791173576287</v>
      </c>
      <c r="H6" s="4" t="s">
        <v>25</v>
      </c>
    </row>
    <row r="7" spans="1:8" x14ac:dyDescent="0.3">
      <c r="A7" s="3">
        <v>5</v>
      </c>
      <c r="B7" s="2" t="s">
        <v>26</v>
      </c>
      <c r="C7" s="3" t="s">
        <v>27</v>
      </c>
      <c r="D7" s="3" t="s">
        <v>28</v>
      </c>
      <c r="E7" s="3" t="s">
        <v>29</v>
      </c>
      <c r="F7" s="2">
        <v>2025</v>
      </c>
      <c r="G7" s="2" t="str">
        <f>"9791199198036"</f>
        <v>9791199198036</v>
      </c>
      <c r="H7" s="4" t="s">
        <v>30</v>
      </c>
    </row>
    <row r="8" spans="1:8" x14ac:dyDescent="0.3">
      <c r="A8" s="3">
        <v>6</v>
      </c>
      <c r="B8" s="2" t="s">
        <v>31</v>
      </c>
      <c r="C8" s="3" t="s">
        <v>32</v>
      </c>
      <c r="D8" s="3" t="s">
        <v>33</v>
      </c>
      <c r="E8" s="3" t="s">
        <v>29</v>
      </c>
      <c r="F8" s="2">
        <v>2026</v>
      </c>
      <c r="G8" s="2" t="str">
        <f>"9791199198043"</f>
        <v>9791199198043</v>
      </c>
      <c r="H8" s="4" t="s">
        <v>34</v>
      </c>
    </row>
    <row r="9" spans="1:8" x14ac:dyDescent="0.3">
      <c r="A9" s="3">
        <v>7</v>
      </c>
      <c r="B9" s="2" t="s">
        <v>35</v>
      </c>
      <c r="C9" s="3" t="s">
        <v>36</v>
      </c>
      <c r="D9" s="3" t="s">
        <v>37</v>
      </c>
      <c r="E9" s="3" t="s">
        <v>38</v>
      </c>
      <c r="F9" s="2">
        <v>2025</v>
      </c>
      <c r="G9" s="2" t="str">
        <f>"9791170821274"</f>
        <v>9791170821274</v>
      </c>
      <c r="H9" s="4" t="s">
        <v>39</v>
      </c>
    </row>
    <row r="10" spans="1:8" x14ac:dyDescent="0.3">
      <c r="A10" s="3">
        <v>8</v>
      </c>
      <c r="B10" s="2" t="s">
        <v>40</v>
      </c>
      <c r="C10" s="3" t="s">
        <v>41</v>
      </c>
      <c r="D10" s="3" t="s">
        <v>37</v>
      </c>
      <c r="E10" s="3" t="s">
        <v>38</v>
      </c>
      <c r="F10" s="2">
        <v>2026</v>
      </c>
      <c r="G10" s="2" t="str">
        <f>"9791170821656"</f>
        <v>9791170821656</v>
      </c>
      <c r="H10" s="4" t="s">
        <v>42</v>
      </c>
    </row>
    <row r="11" spans="1:8" x14ac:dyDescent="0.3">
      <c r="A11" s="3">
        <v>9</v>
      </c>
      <c r="B11" s="2" t="s">
        <v>43</v>
      </c>
      <c r="C11" s="3" t="s">
        <v>44</v>
      </c>
      <c r="D11" s="3" t="s">
        <v>45</v>
      </c>
      <c r="E11" s="3" t="s">
        <v>46</v>
      </c>
      <c r="F11" s="2">
        <v>2026</v>
      </c>
      <c r="G11" s="2" t="str">
        <f>"9791158733490"</f>
        <v>9791158733490</v>
      </c>
      <c r="H11" s="4" t="s">
        <v>47</v>
      </c>
    </row>
    <row r="12" spans="1:8" x14ac:dyDescent="0.3">
      <c r="A12" s="3">
        <v>10</v>
      </c>
      <c r="B12" s="2" t="s">
        <v>48</v>
      </c>
      <c r="C12" s="3" t="s">
        <v>49</v>
      </c>
      <c r="D12" s="3" t="s">
        <v>50</v>
      </c>
      <c r="E12" s="3" t="s">
        <v>51</v>
      </c>
      <c r="F12" s="2">
        <v>2026</v>
      </c>
      <c r="G12" s="2" t="str">
        <f>"9791193910139"</f>
        <v>9791193910139</v>
      </c>
      <c r="H12" s="4" t="s">
        <v>52</v>
      </c>
    </row>
    <row r="13" spans="1:8" x14ac:dyDescent="0.3">
      <c r="A13" s="3">
        <v>11</v>
      </c>
      <c r="B13" s="2" t="s">
        <v>53</v>
      </c>
      <c r="C13" s="3" t="s">
        <v>54</v>
      </c>
      <c r="D13" s="3" t="s">
        <v>55</v>
      </c>
      <c r="E13" s="3" t="s">
        <v>56</v>
      </c>
      <c r="F13" s="2">
        <v>2026</v>
      </c>
      <c r="G13" s="2" t="str">
        <f>"9791168343672"</f>
        <v>9791168343672</v>
      </c>
      <c r="H13" s="4" t="s">
        <v>57</v>
      </c>
    </row>
    <row r="14" spans="1:8" x14ac:dyDescent="0.3">
      <c r="A14" s="3">
        <v>12</v>
      </c>
      <c r="B14" s="2" t="s">
        <v>58</v>
      </c>
      <c r="C14" s="3" t="s">
        <v>59</v>
      </c>
      <c r="D14" s="3" t="s">
        <v>60</v>
      </c>
      <c r="E14" s="3" t="s">
        <v>61</v>
      </c>
      <c r="F14" s="2">
        <v>2026</v>
      </c>
      <c r="G14" s="2" t="str">
        <f>"9788949162690"</f>
        <v>9788949162690</v>
      </c>
      <c r="H14" s="4" t="s">
        <v>62</v>
      </c>
    </row>
    <row r="15" spans="1:8" x14ac:dyDescent="0.3">
      <c r="A15" s="3">
        <v>13</v>
      </c>
      <c r="B15" s="2" t="s">
        <v>63</v>
      </c>
      <c r="C15" s="3" t="s">
        <v>64</v>
      </c>
      <c r="D15" s="3" t="s">
        <v>65</v>
      </c>
      <c r="E15" s="3" t="s">
        <v>66</v>
      </c>
      <c r="F15" s="2">
        <v>2025</v>
      </c>
      <c r="G15" s="2" t="str">
        <f>"9791155818893"</f>
        <v>9791155818893</v>
      </c>
      <c r="H15" s="4" t="s">
        <v>67</v>
      </c>
    </row>
    <row r="16" spans="1:8" x14ac:dyDescent="0.3">
      <c r="A16" s="3">
        <v>14</v>
      </c>
      <c r="B16" s="2" t="s">
        <v>68</v>
      </c>
      <c r="C16" s="3" t="s">
        <v>69</v>
      </c>
      <c r="D16" s="3" t="s">
        <v>70</v>
      </c>
      <c r="E16" s="3" t="s">
        <v>71</v>
      </c>
      <c r="F16" s="2">
        <v>2026</v>
      </c>
      <c r="G16" s="2" t="str">
        <f>"9791199368484"</f>
        <v>9791199368484</v>
      </c>
      <c r="H16" s="4" t="s">
        <v>72</v>
      </c>
    </row>
    <row r="17" spans="1:8" x14ac:dyDescent="0.3">
      <c r="A17" s="3">
        <v>15</v>
      </c>
      <c r="B17" s="2" t="s">
        <v>73</v>
      </c>
      <c r="C17" s="3" t="s">
        <v>74</v>
      </c>
      <c r="D17" s="3" t="s">
        <v>75</v>
      </c>
      <c r="E17" s="3" t="s">
        <v>76</v>
      </c>
      <c r="F17" s="2">
        <v>2026</v>
      </c>
      <c r="G17" s="2" t="str">
        <f>"9791160342642"</f>
        <v>9791160342642</v>
      </c>
      <c r="H17" s="4" t="s">
        <v>77</v>
      </c>
    </row>
    <row r="18" spans="1:8" x14ac:dyDescent="0.3">
      <c r="A18" s="3">
        <v>16</v>
      </c>
      <c r="B18" s="2" t="s">
        <v>78</v>
      </c>
      <c r="C18" s="3" t="s">
        <v>79</v>
      </c>
      <c r="D18" s="3" t="s">
        <v>80</v>
      </c>
      <c r="E18" s="3" t="s">
        <v>81</v>
      </c>
      <c r="F18" s="2">
        <v>2026</v>
      </c>
      <c r="G18" s="2" t="str">
        <f>"9791130675787"</f>
        <v>9791130675787</v>
      </c>
      <c r="H18" s="4" t="s">
        <v>82</v>
      </c>
    </row>
    <row r="19" spans="1:8" x14ac:dyDescent="0.3">
      <c r="A19" s="3">
        <v>17</v>
      </c>
      <c r="B19" s="2" t="s">
        <v>83</v>
      </c>
      <c r="C19" s="3" t="s">
        <v>84</v>
      </c>
      <c r="D19" s="3" t="s">
        <v>85</v>
      </c>
      <c r="E19" s="3" t="s">
        <v>86</v>
      </c>
      <c r="F19" s="2">
        <v>2026</v>
      </c>
      <c r="G19" s="2" t="str">
        <f>"9791193215050"</f>
        <v>9791193215050</v>
      </c>
      <c r="H19" s="4" t="s">
        <v>87</v>
      </c>
    </row>
    <row r="20" spans="1:8" x14ac:dyDescent="0.3">
      <c r="A20" s="3">
        <v>18</v>
      </c>
      <c r="B20" s="2" t="s">
        <v>88</v>
      </c>
      <c r="C20" s="3" t="s">
        <v>89</v>
      </c>
      <c r="D20" s="3" t="s">
        <v>90</v>
      </c>
      <c r="E20" s="3" t="s">
        <v>91</v>
      </c>
      <c r="F20" s="2">
        <v>2026</v>
      </c>
      <c r="G20" s="2" t="str">
        <f>"9791194770480"</f>
        <v>9791194770480</v>
      </c>
      <c r="H20" s="4" t="s">
        <v>92</v>
      </c>
    </row>
    <row r="21" spans="1:8" x14ac:dyDescent="0.3">
      <c r="A21" s="3">
        <v>19</v>
      </c>
      <c r="B21" s="2" t="s">
        <v>93</v>
      </c>
      <c r="C21" s="3" t="s">
        <v>94</v>
      </c>
      <c r="D21" s="3" t="s">
        <v>95</v>
      </c>
      <c r="E21" s="3" t="s">
        <v>96</v>
      </c>
      <c r="F21" s="2">
        <v>2026</v>
      </c>
      <c r="G21" s="2" t="str">
        <f>"9791141603120"</f>
        <v>9791141603120</v>
      </c>
      <c r="H21" s="4" t="s">
        <v>97</v>
      </c>
    </row>
    <row r="22" spans="1:8" x14ac:dyDescent="0.3">
      <c r="A22" s="3">
        <v>20</v>
      </c>
      <c r="B22" s="2" t="s">
        <v>98</v>
      </c>
      <c r="C22" s="3" t="s">
        <v>99</v>
      </c>
      <c r="D22" s="3" t="s">
        <v>100</v>
      </c>
      <c r="E22" s="3" t="s">
        <v>101</v>
      </c>
      <c r="F22" s="2">
        <v>2026</v>
      </c>
      <c r="G22" s="2" t="str">
        <f>"9791159955778"</f>
        <v>9791159955778</v>
      </c>
      <c r="H22" s="4" t="s">
        <v>102</v>
      </c>
    </row>
    <row r="23" spans="1:8" x14ac:dyDescent="0.3">
      <c r="A23" s="3">
        <v>21</v>
      </c>
      <c r="B23" s="2" t="s">
        <v>103</v>
      </c>
      <c r="C23" s="3" t="s">
        <v>104</v>
      </c>
      <c r="D23" s="3" t="s">
        <v>105</v>
      </c>
      <c r="E23" s="3" t="s">
        <v>81</v>
      </c>
      <c r="F23" s="2">
        <v>2026</v>
      </c>
      <c r="G23" s="2" t="str">
        <f>"9791130676173"</f>
        <v>9791130676173</v>
      </c>
      <c r="H23" s="4" t="s">
        <v>106</v>
      </c>
    </row>
    <row r="24" spans="1:8" x14ac:dyDescent="0.3">
      <c r="A24" s="3">
        <v>22</v>
      </c>
      <c r="B24" s="2" t="s">
        <v>107</v>
      </c>
      <c r="C24" s="3" t="s">
        <v>108</v>
      </c>
      <c r="D24" s="3" t="s">
        <v>109</v>
      </c>
      <c r="E24" s="3" t="s">
        <v>110</v>
      </c>
      <c r="F24" s="2">
        <v>2026</v>
      </c>
      <c r="G24" s="2" t="str">
        <f>"9788965467939"</f>
        <v>9788965467939</v>
      </c>
      <c r="H24" s="4" t="s">
        <v>111</v>
      </c>
    </row>
    <row r="25" spans="1:8" x14ac:dyDescent="0.3">
      <c r="A25" s="3">
        <v>23</v>
      </c>
      <c r="B25" s="2" t="s">
        <v>112</v>
      </c>
      <c r="C25" s="3" t="s">
        <v>113</v>
      </c>
      <c r="D25" s="3" t="s">
        <v>114</v>
      </c>
      <c r="E25" s="3" t="s">
        <v>115</v>
      </c>
      <c r="F25" s="2">
        <v>2026</v>
      </c>
      <c r="G25" s="2" t="str">
        <f>"9791193939468"</f>
        <v>9791193939468</v>
      </c>
      <c r="H25" s="4" t="s">
        <v>116</v>
      </c>
    </row>
    <row r="26" spans="1:8" x14ac:dyDescent="0.3">
      <c r="A26" s="3">
        <v>24</v>
      </c>
      <c r="B26" s="2" t="s">
        <v>117</v>
      </c>
      <c r="C26" s="3" t="s">
        <v>118</v>
      </c>
      <c r="D26" s="3" t="s">
        <v>119</v>
      </c>
      <c r="E26" s="3" t="s">
        <v>81</v>
      </c>
      <c r="F26" s="2">
        <v>2026</v>
      </c>
      <c r="G26" s="2" t="str">
        <f>"9791130676227"</f>
        <v>9791130676227</v>
      </c>
      <c r="H26" s="4" t="s">
        <v>116</v>
      </c>
    </row>
    <row r="27" spans="1:8" x14ac:dyDescent="0.3">
      <c r="A27" s="3">
        <v>25</v>
      </c>
      <c r="B27" s="2" t="s">
        <v>120</v>
      </c>
      <c r="C27" s="3" t="s">
        <v>121</v>
      </c>
      <c r="D27" s="3" t="s">
        <v>122</v>
      </c>
      <c r="E27" s="3" t="s">
        <v>123</v>
      </c>
      <c r="F27" s="2">
        <v>2026</v>
      </c>
      <c r="G27" s="2" t="str">
        <f>"9791173711237"</f>
        <v>9791173711237</v>
      </c>
      <c r="H27" s="4" t="s">
        <v>124</v>
      </c>
    </row>
    <row r="28" spans="1:8" x14ac:dyDescent="0.3">
      <c r="A28" s="3">
        <v>26</v>
      </c>
      <c r="B28" s="2" t="s">
        <v>125</v>
      </c>
      <c r="C28" s="3" t="s">
        <v>126</v>
      </c>
      <c r="D28" s="3" t="s">
        <v>127</v>
      </c>
      <c r="E28" s="3" t="s">
        <v>128</v>
      </c>
      <c r="F28" s="2">
        <v>2026</v>
      </c>
      <c r="G28" s="2" t="str">
        <f>"9791162042168"</f>
        <v>9791162042168</v>
      </c>
      <c r="H28" s="4" t="s">
        <v>129</v>
      </c>
    </row>
    <row r="29" spans="1:8" x14ac:dyDescent="0.3">
      <c r="A29" s="3">
        <v>27</v>
      </c>
      <c r="B29" s="2" t="s">
        <v>130</v>
      </c>
      <c r="C29" s="3" t="s">
        <v>131</v>
      </c>
      <c r="D29" s="3" t="s">
        <v>132</v>
      </c>
      <c r="E29" s="3" t="s">
        <v>133</v>
      </c>
      <c r="F29" s="2">
        <v>2025</v>
      </c>
      <c r="G29" s="2" t="str">
        <f>"9791163400868"</f>
        <v>9791163400868</v>
      </c>
      <c r="H29" s="4" t="s">
        <v>134</v>
      </c>
    </row>
    <row r="30" spans="1:8" x14ac:dyDescent="0.3">
      <c r="A30" s="3">
        <v>28</v>
      </c>
      <c r="B30" s="2" t="s">
        <v>135</v>
      </c>
      <c r="C30" s="3" t="s">
        <v>136</v>
      </c>
      <c r="D30" s="3" t="s">
        <v>137</v>
      </c>
      <c r="E30" s="3" t="s">
        <v>138</v>
      </c>
      <c r="F30" s="2">
        <v>2026</v>
      </c>
      <c r="G30" s="2" t="str">
        <f>"9791142344282"</f>
        <v>9791142344282</v>
      </c>
      <c r="H30" s="4" t="s">
        <v>139</v>
      </c>
    </row>
    <row r="31" spans="1:8" x14ac:dyDescent="0.3">
      <c r="A31" s="3">
        <v>29</v>
      </c>
      <c r="B31" s="2" t="s">
        <v>140</v>
      </c>
      <c r="C31" s="3" t="s">
        <v>141</v>
      </c>
      <c r="D31" s="3" t="s">
        <v>142</v>
      </c>
      <c r="E31" s="3" t="s">
        <v>143</v>
      </c>
      <c r="F31" s="2">
        <v>2026</v>
      </c>
      <c r="G31" s="2" t="str">
        <f>"9788936451684"</f>
        <v>9788936451684</v>
      </c>
      <c r="H31" s="4" t="s">
        <v>144</v>
      </c>
    </row>
    <row r="32" spans="1:8" x14ac:dyDescent="0.3">
      <c r="A32" s="3">
        <v>30</v>
      </c>
      <c r="B32" s="2" t="s">
        <v>145</v>
      </c>
      <c r="C32" s="3" t="s">
        <v>146</v>
      </c>
      <c r="D32" s="3" t="s">
        <v>147</v>
      </c>
      <c r="E32" s="3" t="s">
        <v>148</v>
      </c>
      <c r="F32" s="2">
        <v>2025</v>
      </c>
      <c r="G32" s="2" t="str">
        <f>"9791175485358"</f>
        <v>9791175485358</v>
      </c>
      <c r="H32" s="4" t="s">
        <v>149</v>
      </c>
    </row>
    <row r="33" spans="1:8" x14ac:dyDescent="0.3">
      <c r="A33" s="3">
        <v>31</v>
      </c>
      <c r="B33" s="2" t="s">
        <v>150</v>
      </c>
      <c r="C33" s="3" t="s">
        <v>151</v>
      </c>
      <c r="D33" s="3" t="s">
        <v>152</v>
      </c>
      <c r="E33" s="3" t="s">
        <v>61</v>
      </c>
      <c r="F33" s="2">
        <v>2026</v>
      </c>
      <c r="G33" s="2" t="str">
        <f>"9788949162683"</f>
        <v>9788949162683</v>
      </c>
      <c r="H33" s="4" t="s">
        <v>153</v>
      </c>
    </row>
    <row r="34" spans="1:8" x14ac:dyDescent="0.3">
      <c r="A34" s="3">
        <v>32</v>
      </c>
      <c r="B34" s="2" t="s">
        <v>154</v>
      </c>
      <c r="C34" s="3" t="s">
        <v>155</v>
      </c>
      <c r="D34" s="3" t="s">
        <v>156</v>
      </c>
      <c r="E34" s="3" t="s">
        <v>61</v>
      </c>
      <c r="F34" s="2">
        <v>2026</v>
      </c>
      <c r="G34" s="2" t="str">
        <f>"9788949143040"</f>
        <v>9788949143040</v>
      </c>
      <c r="H34" s="4" t="s">
        <v>157</v>
      </c>
    </row>
    <row r="35" spans="1:8" x14ac:dyDescent="0.3">
      <c r="A35" s="3">
        <v>33</v>
      </c>
      <c r="B35" s="2" t="s">
        <v>158</v>
      </c>
      <c r="C35" s="3" t="s">
        <v>159</v>
      </c>
      <c r="D35" s="3" t="s">
        <v>160</v>
      </c>
      <c r="E35" s="3" t="s">
        <v>38</v>
      </c>
      <c r="F35" s="2">
        <v>2026</v>
      </c>
      <c r="G35" s="2" t="str">
        <f>"9791170821670"</f>
        <v>9791170821670</v>
      </c>
      <c r="H35" s="4" t="s">
        <v>161</v>
      </c>
    </row>
    <row r="36" spans="1:8" x14ac:dyDescent="0.3">
      <c r="A36" s="3">
        <v>34</v>
      </c>
      <c r="B36" s="2" t="s">
        <v>162</v>
      </c>
      <c r="C36" s="3" t="s">
        <v>163</v>
      </c>
      <c r="D36" s="3" t="s">
        <v>164</v>
      </c>
      <c r="E36" s="3" t="s">
        <v>165</v>
      </c>
      <c r="F36" s="2">
        <v>2024</v>
      </c>
      <c r="G36" s="2" t="str">
        <f>"9788946474673"</f>
        <v>9788946474673</v>
      </c>
      <c r="H36" s="4" t="s">
        <v>166</v>
      </c>
    </row>
    <row r="37" spans="1:8" x14ac:dyDescent="0.3">
      <c r="A37" s="3">
        <v>35</v>
      </c>
      <c r="B37" s="2" t="s">
        <v>167</v>
      </c>
      <c r="C37" s="3" t="s">
        <v>168</v>
      </c>
      <c r="D37" s="3" t="s">
        <v>169</v>
      </c>
      <c r="E37" s="3" t="s">
        <v>24</v>
      </c>
      <c r="F37" s="2">
        <v>2026</v>
      </c>
      <c r="G37" s="2" t="str">
        <f>"9791173575174"</f>
        <v>9791173575174</v>
      </c>
      <c r="H37" s="4" t="s">
        <v>170</v>
      </c>
    </row>
    <row r="38" spans="1:8" x14ac:dyDescent="0.3">
      <c r="A38" s="3">
        <v>36</v>
      </c>
      <c r="B38" s="2" t="s">
        <v>171</v>
      </c>
      <c r="C38" s="3" t="s">
        <v>172</v>
      </c>
      <c r="D38" s="3" t="s">
        <v>173</v>
      </c>
      <c r="E38" s="3" t="s">
        <v>174</v>
      </c>
      <c r="F38" s="2">
        <v>2024</v>
      </c>
      <c r="G38" s="2" t="str">
        <f>"9791162183069"</f>
        <v>9791162183069</v>
      </c>
      <c r="H38" s="4" t="s">
        <v>175</v>
      </c>
    </row>
    <row r="39" spans="1:8" x14ac:dyDescent="0.3">
      <c r="A39" s="3">
        <v>37</v>
      </c>
      <c r="B39" s="2" t="s">
        <v>176</v>
      </c>
      <c r="C39" s="3" t="s">
        <v>172</v>
      </c>
      <c r="D39" s="3" t="s">
        <v>173</v>
      </c>
      <c r="E39" s="3" t="s">
        <v>174</v>
      </c>
      <c r="F39" s="2">
        <v>2024</v>
      </c>
      <c r="G39" s="2" t="str">
        <f>"9791162183069"</f>
        <v>9791162183069</v>
      </c>
      <c r="H39" s="4" t="s">
        <v>175</v>
      </c>
    </row>
    <row r="40" spans="1:8" x14ac:dyDescent="0.3">
      <c r="A40" s="3">
        <v>38</v>
      </c>
      <c r="B40" s="2" t="s">
        <v>177</v>
      </c>
      <c r="C40" s="3" t="s">
        <v>178</v>
      </c>
      <c r="D40" s="3" t="s">
        <v>173</v>
      </c>
      <c r="E40" s="3" t="s">
        <v>174</v>
      </c>
      <c r="F40" s="2">
        <v>2024</v>
      </c>
      <c r="G40" s="2" t="str">
        <f>"9791162183083"</f>
        <v>9791162183083</v>
      </c>
      <c r="H40" s="4" t="s">
        <v>179</v>
      </c>
    </row>
    <row r="41" spans="1:8" x14ac:dyDescent="0.3">
      <c r="A41" s="3">
        <v>39</v>
      </c>
      <c r="B41" s="2" t="s">
        <v>180</v>
      </c>
      <c r="C41" s="3" t="s">
        <v>181</v>
      </c>
      <c r="D41" s="3" t="s">
        <v>182</v>
      </c>
      <c r="E41" s="3" t="s">
        <v>183</v>
      </c>
      <c r="F41" s="2">
        <v>2025</v>
      </c>
      <c r="G41" s="2" t="str">
        <f>"9791173113598"</f>
        <v>9791173113598</v>
      </c>
      <c r="H41" s="4" t="s">
        <v>184</v>
      </c>
    </row>
    <row r="42" spans="1:8" x14ac:dyDescent="0.3">
      <c r="A42" s="3">
        <v>40</v>
      </c>
      <c r="B42" s="2" t="s">
        <v>185</v>
      </c>
      <c r="C42" s="3" t="s">
        <v>186</v>
      </c>
      <c r="D42" s="3" t="s">
        <v>182</v>
      </c>
      <c r="E42" s="3" t="s">
        <v>148</v>
      </c>
      <c r="F42" s="2">
        <v>2026</v>
      </c>
      <c r="G42" s="2" t="str">
        <f>"9791175487635"</f>
        <v>9791175487635</v>
      </c>
      <c r="H42" s="4" t="s">
        <v>187</v>
      </c>
    </row>
    <row r="43" spans="1:8" x14ac:dyDescent="0.3">
      <c r="A43" s="3">
        <v>41</v>
      </c>
      <c r="B43" s="2" t="s">
        <v>188</v>
      </c>
      <c r="C43" s="3" t="s">
        <v>189</v>
      </c>
      <c r="D43" s="3" t="s">
        <v>190</v>
      </c>
      <c r="E43" s="3" t="s">
        <v>191</v>
      </c>
      <c r="F43" s="2">
        <v>2026</v>
      </c>
      <c r="G43" s="2" t="str">
        <f>"9791165184650"</f>
        <v>9791165184650</v>
      </c>
      <c r="H43" s="4" t="s">
        <v>192</v>
      </c>
    </row>
    <row r="44" spans="1:8" x14ac:dyDescent="0.3">
      <c r="A44" s="3">
        <v>42</v>
      </c>
      <c r="B44" s="2" t="s">
        <v>193</v>
      </c>
      <c r="C44" s="3" t="s">
        <v>194</v>
      </c>
      <c r="D44" s="3" t="s">
        <v>195</v>
      </c>
      <c r="E44" s="3" t="s">
        <v>196</v>
      </c>
      <c r="F44" s="2">
        <v>2026</v>
      </c>
      <c r="G44" s="2" t="str">
        <f>"9791156337713"</f>
        <v>9791156337713</v>
      </c>
      <c r="H44" s="4" t="s">
        <v>197</v>
      </c>
    </row>
    <row r="45" spans="1:8" x14ac:dyDescent="0.3">
      <c r="A45" s="3">
        <v>43</v>
      </c>
      <c r="B45" s="2" t="s">
        <v>198</v>
      </c>
      <c r="C45" s="3" t="s">
        <v>199</v>
      </c>
      <c r="D45" s="3" t="s">
        <v>200</v>
      </c>
      <c r="E45" s="3" t="s">
        <v>201</v>
      </c>
      <c r="F45" s="2">
        <v>2025</v>
      </c>
      <c r="G45" s="2" t="str">
        <f>"9788930273794"</f>
        <v>9788930273794</v>
      </c>
      <c r="H45" s="4" t="s">
        <v>202</v>
      </c>
    </row>
    <row r="46" spans="1:8" x14ac:dyDescent="0.3">
      <c r="A46" s="3">
        <v>44</v>
      </c>
      <c r="B46" s="2" t="s">
        <v>203</v>
      </c>
      <c r="C46" s="3" t="s">
        <v>204</v>
      </c>
      <c r="D46" s="3" t="s">
        <v>200</v>
      </c>
      <c r="E46" s="3" t="s">
        <v>201</v>
      </c>
      <c r="F46" s="2">
        <v>2026</v>
      </c>
      <c r="G46" s="2" t="str">
        <f>"9788930273800"</f>
        <v>9788930273800</v>
      </c>
      <c r="H46" s="4" t="s">
        <v>205</v>
      </c>
    </row>
    <row r="47" spans="1:8" x14ac:dyDescent="0.3">
      <c r="A47" s="3">
        <v>45</v>
      </c>
      <c r="B47" s="2" t="s">
        <v>206</v>
      </c>
      <c r="C47" s="3" t="s">
        <v>207</v>
      </c>
      <c r="D47" s="3" t="s">
        <v>208</v>
      </c>
      <c r="E47" s="3" t="s">
        <v>209</v>
      </c>
      <c r="F47" s="2">
        <v>2026</v>
      </c>
      <c r="G47" s="2" t="str">
        <f>"9791158366049"</f>
        <v>9791158366049</v>
      </c>
      <c r="H47" s="4" t="s">
        <v>210</v>
      </c>
    </row>
    <row r="48" spans="1:8" x14ac:dyDescent="0.3">
      <c r="A48" s="3">
        <v>46</v>
      </c>
      <c r="B48" s="2" t="s">
        <v>211</v>
      </c>
      <c r="C48" s="3" t="s">
        <v>212</v>
      </c>
      <c r="D48" s="3" t="s">
        <v>213</v>
      </c>
      <c r="E48" s="3" t="s">
        <v>209</v>
      </c>
      <c r="F48" s="2">
        <v>2026</v>
      </c>
      <c r="G48" s="2" t="str">
        <f>"9791158366001"</f>
        <v>9791158366001</v>
      </c>
      <c r="H48" s="4" t="s">
        <v>214</v>
      </c>
    </row>
    <row r="49" spans="1:8" x14ac:dyDescent="0.3">
      <c r="A49" s="3">
        <v>47</v>
      </c>
      <c r="B49" s="2" t="s">
        <v>215</v>
      </c>
      <c r="C49" s="3" t="s">
        <v>216</v>
      </c>
      <c r="D49" s="3" t="s">
        <v>217</v>
      </c>
      <c r="E49" s="3" t="s">
        <v>96</v>
      </c>
      <c r="F49" s="2">
        <v>2026</v>
      </c>
      <c r="G49" s="2" t="str">
        <f>"9791141602956"</f>
        <v>9791141602956</v>
      </c>
      <c r="H49" s="4" t="s">
        <v>218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청소년자료실</vt:lpstr>
      <vt:lpstr>어린이자료실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2026-05-19T11:33:36Z</dcterms:created>
  <dcterms:modified xsi:type="dcterms:W3CDTF">2026-05-20T00:50:32Z</dcterms:modified>
</cp:coreProperties>
</file>