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3.장서확충\수서\정기도서\4차\"/>
    </mc:Choice>
  </mc:AlternateContent>
  <xr:revisionPtr revIDLastSave="0" documentId="13_ncr:1_{4D8FFA61-32EC-46F1-8D1F-54F7C94532D7}" xr6:coauthVersionLast="36" xr6:coauthVersionMax="36" xr10:uidLastSave="{00000000-0000-0000-0000-000000000000}"/>
  <bookViews>
    <workbookView xWindow="0" yWindow="0" windowWidth="20700" windowHeight="9795" xr2:uid="{00000000-000D-0000-FFFF-FFFF00000000}"/>
  </bookViews>
  <sheets>
    <sheet name="청소년자료실" sheetId="2" r:id="rId1"/>
    <sheet name="어린이자료실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</calcChain>
</file>

<file path=xl/sharedStrings.xml><?xml version="1.0" encoding="utf-8"?>
<sst xmlns="http://schemas.openxmlformats.org/spreadsheetml/2006/main" count="1068" uniqueCount="878">
  <si>
    <t>서명</t>
  </si>
  <si>
    <t>저작자</t>
  </si>
  <si>
    <t>발행자</t>
  </si>
  <si>
    <t>발행년</t>
  </si>
  <si>
    <t>ISBN</t>
  </si>
  <si>
    <t>위즈덤하우스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</si>
  <si>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</si>
  <si>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</si>
  <si>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</si>
  <si>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등록번호</t>
    <phoneticPr fontId="1" type="noConversion"/>
  </si>
  <si>
    <t>상상스퀘어</t>
  </si>
  <si>
    <t>미래엔:아이세움</t>
  </si>
  <si>
    <t>창비</t>
  </si>
  <si>
    <t>현대문학</t>
  </si>
  <si>
    <t>문학동네</t>
  </si>
  <si>
    <t>장강명 지음</t>
  </si>
  <si>
    <t>길벗</t>
  </si>
  <si>
    <t>미래의창</t>
  </si>
  <si>
    <t>웅진지식하우스:웅진씽크빅</t>
  </si>
  <si>
    <t>다산북스</t>
  </si>
  <si>
    <t>동아시아</t>
  </si>
  <si>
    <t>다산초당:다산북스</t>
  </si>
  <si>
    <t>와이즈만Books</t>
  </si>
  <si>
    <t>노란돼지</t>
  </si>
  <si>
    <t>2026년 청소년도서관 정기도서(4차 목록) - 청소년자료실</t>
    <phoneticPr fontId="1" type="noConversion"/>
  </si>
  <si>
    <t>2026년 청소년도서관 정기도서(4차 목록) - 어린이자료실</t>
    <phoneticPr fontId="1" type="noConversion"/>
  </si>
  <si>
    <t>JU0000065538</t>
  </si>
  <si>
    <t>지능 파산 : AI 시대, 편리함에 갇혀 버린 사람들</t>
  </si>
  <si>
    <t>한소원 지음</t>
  </si>
  <si>
    <t>바다출판사</t>
  </si>
  <si>
    <t>청 001.3-한55ㅈ</t>
  </si>
  <si>
    <t>JU0000065587</t>
  </si>
  <si>
    <t>편집자의 책읽기 : 책과 사회와 미스터리에 관한 에세이</t>
  </si>
  <si>
    <t>김영준 지음</t>
  </si>
  <si>
    <t>글항아리</t>
  </si>
  <si>
    <t>청 029.04-김64ㅍ</t>
  </si>
  <si>
    <t>JU0000065575</t>
  </si>
  <si>
    <t>깨끗한 죽음이라는 환상 : 고통 없이, 내 뜻대로, 존엄하게 죽는 일은 가능한가</t>
  </si>
  <si>
    <t>박혜윤,신성준,최은경 [공]지음</t>
  </si>
  <si>
    <t>아몬드</t>
  </si>
  <si>
    <t>청 126.5-박94ㄲ</t>
  </si>
  <si>
    <t>JU0000065590</t>
  </si>
  <si>
    <t>칵테일을 마시는 철학자들 : 삶의 자유를 포기하지 않았던 실존주의자들의 살아 있는 철학 이야기</t>
  </si>
  <si>
    <t>사라 베이크웰 지음;조영 옮김</t>
  </si>
  <si>
    <t>청 134.5-베69ㅋ</t>
  </si>
  <si>
    <t>JU0000065569</t>
  </si>
  <si>
    <t>에고이스트의 탄생 : 유일자로 함께 사는 세상을 꿈꾼 막스 슈티르너의 삶과 생각</t>
  </si>
  <si>
    <t>박홍규 지음</t>
  </si>
  <si>
    <t>아카넷</t>
  </si>
  <si>
    <t>청 165.55-박95ㅇ</t>
  </si>
  <si>
    <t>JU0000065542</t>
  </si>
  <si>
    <t>죽음의 수용소 이후 : 빅터 프랭클이 남긴 인생 강의</t>
  </si>
  <si>
    <t>빅터 프랭클 지음;유영미 옮김</t>
  </si>
  <si>
    <t>북하우스:북하우스퍼블리셔스</t>
  </si>
  <si>
    <t>청 186.5-프232ㅈ</t>
  </si>
  <si>
    <t>JU0000065566</t>
  </si>
  <si>
    <t>혹시 나한테 화났나? : 늘 타인의 기분을 살피는 이들을 위한 마음 수업</t>
  </si>
  <si>
    <t>멕 조지프슨 지음;신동숙 옮김</t>
  </si>
  <si>
    <t>인플루엔셜</t>
  </si>
  <si>
    <t>청 189.1-조79ㅎ</t>
  </si>
  <si>
    <t>JU0000065550</t>
  </si>
  <si>
    <t>진짜 인생은 퇴근 후에 시작된다 : 역할의 이름표를 떼고 온전한 나로 출근하는 시간</t>
  </si>
  <si>
    <t>배정이,손경자,서미숙 [공]지음</t>
  </si>
  <si>
    <t>정한책방</t>
  </si>
  <si>
    <t>청 199.1-배73ㅈ</t>
  </si>
  <si>
    <t>JU0000065534</t>
  </si>
  <si>
    <t>부처도 그 밤을 지나왔다 : 무너지지 않게 잡아주는 부처의 33가지 삶의 태도</t>
  </si>
  <si>
    <t>심우 지음</t>
  </si>
  <si>
    <t>오후의서재</t>
  </si>
  <si>
    <t>청 199.1-심67ㅂ</t>
  </si>
  <si>
    <t>JU0000065576</t>
  </si>
  <si>
    <t>이우일의 만화 그리스 로마 신화. 1, 신들의 우화</t>
  </si>
  <si>
    <t>이우일 만화</t>
  </si>
  <si>
    <t>비채:김영사</t>
  </si>
  <si>
    <t>청 219.2-이67ㅇ-1</t>
  </si>
  <si>
    <t>JU0000065577</t>
  </si>
  <si>
    <t>이우일의 만화 그리스 로마 신화. 2, 헤라클레스</t>
  </si>
  <si>
    <t>청 219.2-이67ㅇ-2</t>
  </si>
  <si>
    <t>JU0000065581</t>
  </si>
  <si>
    <t>이우일의 만화 그리스 로마 신화. 3, 오뒷세우스</t>
  </si>
  <si>
    <t>청 219.2-이67ㅇ-3</t>
  </si>
  <si>
    <t>JU0000065573</t>
  </si>
  <si>
    <t>돈 때문에 불안하다는 착각 : 경제적 불안을 권하는 사회에서 흔들림 없이 살아가는 법</t>
  </si>
  <si>
    <t>다우치 마나부 지음;김정환 옮김</t>
  </si>
  <si>
    <t>부키</t>
  </si>
  <si>
    <t>청 320.1-다67ㄷ</t>
  </si>
  <si>
    <t>JU0000065591</t>
  </si>
  <si>
    <t>머니 트렌드 2027 : 격변의 위기를 기회로 바꾸는 55가지 돈의 흐름 = Money trend 2027</t>
  </si>
  <si>
    <t>정태익,김도윤,김광석 [공]지음</t>
  </si>
  <si>
    <t>북모먼트:책읽어주는남자</t>
  </si>
  <si>
    <t>청 321.97-정832ㅁ</t>
  </si>
  <si>
    <t>JU0000065572</t>
  </si>
  <si>
    <t>생각에도 산책이 필요하다 : 창조적인 삶을 위한 열두 걸음</t>
  </si>
  <si>
    <t>도야마 시게히코 지음;지소연 옮김</t>
  </si>
  <si>
    <t>RHK(알에이치코리아)</t>
  </si>
  <si>
    <t>청 325.211-도62ㅅ</t>
  </si>
  <si>
    <t>JU0000065588</t>
  </si>
  <si>
    <t>리더는 언제 차이를 만들어내는가 : 기업가, 예언자, 감독 그리고 왕</t>
  </si>
  <si>
    <t>재레드 다이아몬드 지음;강주헌 옮김</t>
  </si>
  <si>
    <t>김영사</t>
  </si>
  <si>
    <t>청 325.24-다69ㄹ</t>
  </si>
  <si>
    <t>JU0000065578</t>
  </si>
  <si>
    <t>침투율의 법칙 : IT의 신이 공개하는 테크 투자 비법</t>
  </si>
  <si>
    <t>이형수 지음</t>
  </si>
  <si>
    <t>지베르니</t>
  </si>
  <si>
    <t>청 327.04-이94ㅊ</t>
  </si>
  <si>
    <t>JU0000065584</t>
  </si>
  <si>
    <t>직장인입니다만, 주식으로 더 법니다 : 월급쟁이 투자자 3인의 계좌 성장 보고서</t>
  </si>
  <si>
    <t>서정,제시모어,쓰리쿼터 [공]지음;권오태,시그널리포트 엮음</t>
  </si>
  <si>
    <t>경이로움:사이다경제</t>
  </si>
  <si>
    <t>청 327.856-서73ㅈ</t>
  </si>
  <si>
    <t>JU0000065537</t>
  </si>
  <si>
    <t>이효석의 21세기 투자법 : AI가 판을 뒤집는 시대, 불확실성 앞에서 살아남는 투자 전략 = 21st century investment</t>
  </si>
  <si>
    <t>이효석 지음</t>
  </si>
  <si>
    <t>청 327.8-이96ㅇ</t>
  </si>
  <si>
    <t>JU0000065585</t>
  </si>
  <si>
    <t>좌파 생활 : 다른 방식으로 산다는 것</t>
  </si>
  <si>
    <t>앤드루 펜다키스 지음;유강은 옮김</t>
  </si>
  <si>
    <t>오월의봄</t>
  </si>
  <si>
    <t>청 340.245-펜221ㅈ</t>
  </si>
  <si>
    <t>JU0000065583</t>
  </si>
  <si>
    <t>예측된 미래 : AI와 함께 만들어가는 사회</t>
  </si>
  <si>
    <t>모나 슬론 지음;김홍옥 옮김</t>
  </si>
  <si>
    <t>에코리브르</t>
  </si>
  <si>
    <t>청 340.9-슬235ㅇ</t>
  </si>
  <si>
    <t>JU0000065582</t>
  </si>
  <si>
    <t>은폐된 전쟁 : 미중 패권 경쟁이라는 허상이 가린 두 개의 내전</t>
  </si>
  <si>
    <t>박홍서 지음</t>
  </si>
  <si>
    <t>한겨레출판사</t>
  </si>
  <si>
    <t>청 349.9-박95ㅇ</t>
  </si>
  <si>
    <t>JU0000065564</t>
  </si>
  <si>
    <t>자발적 몰입을 이끄는 공부 대화의 기술 : 아이가 스스로 공부하게 만드는 동기부여 대화법</t>
  </si>
  <si>
    <t>유정임 지음</t>
  </si>
  <si>
    <t>청 373.4-유73ㅈ</t>
  </si>
  <si>
    <t>JU0000065563</t>
  </si>
  <si>
    <t>가장 나다운 공부 : 수능 만점으로 증명한 나를 성장시키는 배움의 기술</t>
  </si>
  <si>
    <t>최장우 지음</t>
  </si>
  <si>
    <t>웅진지식하우스</t>
  </si>
  <si>
    <t>청 373.4-최71ㄱ</t>
  </si>
  <si>
    <t>JU0000065553</t>
  </si>
  <si>
    <t>상냥한 지옥 : 사회주의와 자본주의, 역사와 개인, 감각과 언어의 교차</t>
  </si>
  <si>
    <t>이리나 그레고리 지음;김영현 옮김</t>
  </si>
  <si>
    <t>다다서재</t>
  </si>
  <si>
    <t>청 389-그233ㅅ</t>
  </si>
  <si>
    <t>JU0000065531</t>
  </si>
  <si>
    <t>전쟁, 나와는 정말 상관없을까?</t>
  </si>
  <si>
    <t>승지홍 지음</t>
  </si>
  <si>
    <t>글담출판</t>
  </si>
  <si>
    <t>청 392.1-승79ㅈ</t>
  </si>
  <si>
    <t>JU0000065551</t>
  </si>
  <si>
    <t>세상이 그대를 속일지라도 : 변화의 시대, 변하지 않는 것에 대하여</t>
  </si>
  <si>
    <t>김상욱 지음</t>
  </si>
  <si>
    <t>청 404-김51ㅅ</t>
  </si>
  <si>
    <t>JU0000065547</t>
  </si>
  <si>
    <t>수학이 쉬워지는 최소한의 세계사 : 알고리즘, 정규분포, 게임 이론까지 역사를 움직인 18가지 수학 개념</t>
  </si>
  <si>
    <t>후쿠스케 지음;이정현 옮김</t>
  </si>
  <si>
    <t>현대지성</t>
  </si>
  <si>
    <t>청 410.9-후827ㅅ</t>
  </si>
  <si>
    <t>JU0000065586</t>
  </si>
  <si>
    <t>패치 인류세 : 인간과 생태계를 잇는, 인류학의 새로운 자연사</t>
  </si>
  <si>
    <t>애나 로웬하움트,제니퍼 데거,올더 켈러먼 색세나 [공]지음;김희정 옮김</t>
  </si>
  <si>
    <t>해나무:북하우스 퍼블리셔스</t>
  </si>
  <si>
    <t>청 472.52-로67ㅍ</t>
  </si>
  <si>
    <t>JU0000065568</t>
  </si>
  <si>
    <t>종의 기원을 읽은 척할 수 있는 책</t>
  </si>
  <si>
    <t>사라시나 이사오 저;이진원 옮김</t>
  </si>
  <si>
    <t>까치:까치글방</t>
  </si>
  <si>
    <t>청 476.0162-사231ㅈ</t>
  </si>
  <si>
    <t>JU0000065554</t>
  </si>
  <si>
    <t>도파민의 함정 : 자극적일수록 더 공허해진다</t>
  </si>
  <si>
    <t>따웨이 지음;이지연 옮김</t>
  </si>
  <si>
    <t>지니의서재</t>
  </si>
  <si>
    <t>청 511.14-따67ㄷ</t>
  </si>
  <si>
    <t>JU0000065571</t>
  </si>
  <si>
    <t>(자도 자도 피곤한 당신을 위한) 수면 처방 : 오늘 밤부터 달라지는 잠의 과학</t>
  </si>
  <si>
    <t>이준용 지음</t>
  </si>
  <si>
    <t>청 517.31-이77ㅅ</t>
  </si>
  <si>
    <t>JU0000065541</t>
  </si>
  <si>
    <t>콩팥 대회복 : 고혈압, 당뇨, 동맥경화, 심장병 잡는 100년 콩팥 만들기</t>
  </si>
  <si>
    <t>고즈키 마사히로 지음;김지선 옮김</t>
  </si>
  <si>
    <t>북웨이브하우스</t>
  </si>
  <si>
    <t>청 517.3-고78ㅋ</t>
  </si>
  <si>
    <t>JU0000065562</t>
  </si>
  <si>
    <t>홍정기의 장수근육 혁명 : 잠자는 속근을 깨워라</t>
  </si>
  <si>
    <t>홍정기 지음</t>
  </si>
  <si>
    <t>깸(여성경제산문)</t>
  </si>
  <si>
    <t>청 517.3-홍73ㅎ</t>
  </si>
  <si>
    <t>JU0000065589</t>
  </si>
  <si>
    <t>김밥 책 = The Gimbap Book</t>
  </si>
  <si>
    <t>우정욱 지음</t>
  </si>
  <si>
    <t>한즈미디어</t>
  </si>
  <si>
    <t>청 594.51-우73ㄱ</t>
  </si>
  <si>
    <t>JU0000065593</t>
  </si>
  <si>
    <t>우리동네 어린이병원 이유식 백과</t>
  </si>
  <si>
    <t>손수예,조은지 지음</t>
  </si>
  <si>
    <t>21세기북스:북이십일</t>
  </si>
  <si>
    <t>청 594.62-손57ㅇ</t>
  </si>
  <si>
    <t>JU0000065592</t>
  </si>
  <si>
    <t>브리오슈 : 하나의 반죽으로 완성하는 33가지 레시피</t>
  </si>
  <si>
    <t>윤문주 지음</t>
  </si>
  <si>
    <t>더테이블</t>
  </si>
  <si>
    <t>청 594.71-윤37ㅂ</t>
  </si>
  <si>
    <t>JU0000065579</t>
  </si>
  <si>
    <t>불안 없는 아이 : 하버드 의대 임상심리학자의 내면 근력 수업</t>
  </si>
  <si>
    <t>메러디스 엘킨스 지음;고연수 옮김</t>
  </si>
  <si>
    <t>교양인</t>
  </si>
  <si>
    <t>청 598.1-엘829ㅂ</t>
  </si>
  <si>
    <t>JU0000065696</t>
  </si>
  <si>
    <t>반장으로서의 책임과 의무. 6, 새로운 도약에의 길</t>
  </si>
  <si>
    <t>수신지 글·그림</t>
  </si>
  <si>
    <t>귤프레스</t>
  </si>
  <si>
    <t>청 657.3-수59ㅂ-6</t>
  </si>
  <si>
    <t>JU0000065528</t>
  </si>
  <si>
    <t>시 보다 2026</t>
  </si>
  <si>
    <t>구윤재,김사라,봉주연,송희지 [공]지음</t>
  </si>
  <si>
    <t>문학과지성사</t>
  </si>
  <si>
    <t>청 811.7-구67ㅅ</t>
  </si>
  <si>
    <t>JU0000065722</t>
  </si>
  <si>
    <t>아빠 거북의 전설</t>
  </si>
  <si>
    <t>이현영 글그림</t>
  </si>
  <si>
    <t>청 813.6-이94ㅇ</t>
  </si>
  <si>
    <t>JU0000065721</t>
  </si>
  <si>
    <t>달아난 도토리</t>
  </si>
  <si>
    <t>조은수 글;안태형 그림</t>
  </si>
  <si>
    <t>풀빛</t>
  </si>
  <si>
    <t>청 813.6-조68ㄷ</t>
  </si>
  <si>
    <t>JU0000065558</t>
  </si>
  <si>
    <t>당신을 기다리고 있어 : 스텔라 오디세이 트릴로지</t>
  </si>
  <si>
    <t>김보영 지음</t>
  </si>
  <si>
    <t>래빗홀</t>
  </si>
  <si>
    <t>청 813.7-김45ㄷ</t>
  </si>
  <si>
    <t>JU0000065545</t>
  </si>
  <si>
    <t>눈 내리는 삼일포</t>
  </si>
  <si>
    <t>김연수 지음</t>
  </si>
  <si>
    <t>청 813.7-김64ㄴ</t>
  </si>
  <si>
    <t>JU0000065567</t>
  </si>
  <si>
    <t>태양 아래 올리브 : 김초엽 장편소설</t>
  </si>
  <si>
    <t>김초엽 지음</t>
  </si>
  <si>
    <t>자이언트북스</t>
  </si>
  <si>
    <t>청 813.7-김815ㅌ</t>
  </si>
  <si>
    <t>JU0000065536</t>
  </si>
  <si>
    <t>텅 빈 마음 가진 채로 : 김화진 소설집</t>
  </si>
  <si>
    <t>김화진 지음</t>
  </si>
  <si>
    <t>청 813.7-김95ㅌ</t>
  </si>
  <si>
    <t>JU0000065717</t>
  </si>
  <si>
    <t>진실과 보늬 : 설재인 장편소설</t>
  </si>
  <si>
    <t>설재인 지음</t>
  </si>
  <si>
    <t>라임</t>
  </si>
  <si>
    <t>청 813.7-설72ㅈ</t>
  </si>
  <si>
    <t>JU0000065552</t>
  </si>
  <si>
    <t>삼각김밥처리반 : 손선영 장편소설</t>
  </si>
  <si>
    <t>손선영 지음</t>
  </si>
  <si>
    <t>삼인서사</t>
  </si>
  <si>
    <t>청 813.7-손53ㅅ</t>
  </si>
  <si>
    <t>JU0000065532</t>
  </si>
  <si>
    <t>에케 호모</t>
  </si>
  <si>
    <t>오수완 지음</t>
  </si>
  <si>
    <t>다산책방</t>
  </si>
  <si>
    <t>청 813.7-오57ㅇ</t>
  </si>
  <si>
    <t>JU0000065535</t>
  </si>
  <si>
    <t>불행소원 : 유은정 장편소설</t>
  </si>
  <si>
    <t>유은정 지음</t>
  </si>
  <si>
    <t>Vanta(반타):오팬하우스</t>
  </si>
  <si>
    <t>청 813.7-유68ㅂ</t>
  </si>
  <si>
    <t>JU0000065549</t>
  </si>
  <si>
    <t>행복한 소설가 : 임현 소설집</t>
  </si>
  <si>
    <t>임현 지음</t>
  </si>
  <si>
    <t>청 813.7-임94ㅎ</t>
  </si>
  <si>
    <t>JU0000065540</t>
  </si>
  <si>
    <t>이름 없는 것들의 밤 : 정보라 연작소설</t>
  </si>
  <si>
    <t>정보라 지음</t>
  </si>
  <si>
    <t>청 813.7-정45ㅇ</t>
  </si>
  <si>
    <t>JU0000065543</t>
  </si>
  <si>
    <t>재이 : 조남주 장편소설</t>
  </si>
  <si>
    <t>조남주 지음</t>
  </si>
  <si>
    <t>청 813.7-조211ㅈ</t>
  </si>
  <si>
    <t>JU0000065574</t>
  </si>
  <si>
    <t>당신이 나의 숲입니다 : 신영복을 읽는 시간</t>
  </si>
  <si>
    <t>강원국,김미옥,김중미 [공]글</t>
  </si>
  <si>
    <t>돌베개</t>
  </si>
  <si>
    <t>청 816.7-강67ㄷ</t>
  </si>
  <si>
    <t>JU0000065539</t>
  </si>
  <si>
    <t>매일 떠나는 사람 : 태원준 여행 산문집</t>
  </si>
  <si>
    <t>태원준 지음</t>
  </si>
  <si>
    <t>청 816.7-태67ㅁ</t>
  </si>
  <si>
    <t>JU0000065529</t>
  </si>
  <si>
    <t>계절 쓰기</t>
  </si>
  <si>
    <t>김연수,홍한별,김소연 [공]지음</t>
  </si>
  <si>
    <t>물결점</t>
  </si>
  <si>
    <t>청 818-김64ㄱ</t>
  </si>
  <si>
    <t>JU0000065561</t>
  </si>
  <si>
    <t>박완서의 낱말들 : 아름다운 낱말 하나를 얻는 순간 세계는 곱절로 선명해진다</t>
  </si>
  <si>
    <t>박완서 지음;호원숙 옮김</t>
  </si>
  <si>
    <t>청 818-박66ㅂ</t>
  </si>
  <si>
    <t>JU0000065546</t>
  </si>
  <si>
    <t>감정에 이름 붙이기</t>
  </si>
  <si>
    <t>윤주은 지음</t>
  </si>
  <si>
    <t>문예춘추사</t>
  </si>
  <si>
    <t>청 818-윤77ㄱ</t>
  </si>
  <si>
    <t>JU0000065533</t>
  </si>
  <si>
    <t>꼭 무연고 처리해주세요 : 아버지가 남긴 마지막 말</t>
  </si>
  <si>
    <t>이유진 지음</t>
  </si>
  <si>
    <t>나무옆의자</t>
  </si>
  <si>
    <t>청 818-이67ㄲ</t>
  </si>
  <si>
    <t>JU0000065557</t>
  </si>
  <si>
    <t>소설가라는 이상한 직업. 2</t>
  </si>
  <si>
    <t>유유히</t>
  </si>
  <si>
    <t>청 818-장11ㅅ-2</t>
  </si>
  <si>
    <t>JU0000065556</t>
  </si>
  <si>
    <t>우정과 허기를 버무린 우리들의 시간</t>
  </si>
  <si>
    <t>파뿌리 지음</t>
  </si>
  <si>
    <t>와이즈베리</t>
  </si>
  <si>
    <t>청 818-파47ㅇ</t>
  </si>
  <si>
    <t>JU0000065555</t>
  </si>
  <si>
    <t>매일 출근하는 사람은 자신이 꽤 멋진 사람이라는 걸 모른다 : 함주원 에세이</t>
  </si>
  <si>
    <t>함주원 지음</t>
  </si>
  <si>
    <t>시프</t>
  </si>
  <si>
    <t>청 818-함77ㅁ</t>
  </si>
  <si>
    <t>JU0000065559</t>
  </si>
  <si>
    <t>꽃 피는 시절 : 양솽쯔 장편소설</t>
  </si>
  <si>
    <t>양솽쯔 지음;문현선 옮김</t>
  </si>
  <si>
    <t>마티스블루</t>
  </si>
  <si>
    <t>청 823.7-양56ㄲ</t>
  </si>
  <si>
    <t>JU0000065565</t>
  </si>
  <si>
    <t>인 더 메가처치 : 아사이 료 장편소설</t>
  </si>
  <si>
    <t>아사이 료 지음;송태욱 옮김</t>
  </si>
  <si>
    <t>은행나무</t>
  </si>
  <si>
    <t>청 833.6-아51ㅇ</t>
  </si>
  <si>
    <t>JU0000065570</t>
  </si>
  <si>
    <t>불필요한 여자</t>
  </si>
  <si>
    <t>라비 알라메딘 지음;이다희 옮김</t>
  </si>
  <si>
    <t>mujintree(뮤진트리)</t>
  </si>
  <si>
    <t>청 843.6-알231ㅂ</t>
  </si>
  <si>
    <t>JU0000065544</t>
  </si>
  <si>
    <t>트와이스 : 미치 앨봄 장편소설</t>
  </si>
  <si>
    <t>미치 앨봄 지음;유혜인 옮김</t>
  </si>
  <si>
    <t>청 843.6-앨45ㅌ</t>
  </si>
  <si>
    <t>JU0000065560</t>
  </si>
  <si>
    <t>아름다움이라는 우연 : 브라이언 워싱턴 장편소설</t>
  </si>
  <si>
    <t>브라이언 워싱턴 [지음];최현영 옮김</t>
  </si>
  <si>
    <t>더픽션</t>
  </si>
  <si>
    <t>청 843.6-워59ㅇ</t>
  </si>
  <si>
    <t>JU0000065580</t>
  </si>
  <si>
    <t>소유하기, 소유되기</t>
  </si>
  <si>
    <t>율라 비스 지음;김명남 옮김</t>
  </si>
  <si>
    <t>열린책들</t>
  </si>
  <si>
    <t>청 844-비58ㅅ</t>
  </si>
  <si>
    <t>JU0000065548</t>
  </si>
  <si>
    <t>연애 시대의 종말</t>
  </si>
  <si>
    <t>비비언 고닉 지음;홍한별 옮김</t>
  </si>
  <si>
    <t>엘리</t>
  </si>
  <si>
    <t>청 848-고219ㅇ</t>
  </si>
  <si>
    <t>JU0000065594</t>
  </si>
  <si>
    <t>어제의 세계</t>
  </si>
  <si>
    <t>슈테판 츠바이크 지음;이노은 옮김</t>
  </si>
  <si>
    <t>청 858-츠41ㅇ</t>
  </si>
  <si>
    <t>JU0000065631</t>
  </si>
  <si>
    <t>극락왕생 : 고사리박사 만화. 10</t>
  </si>
  <si>
    <t>고사리박사 글·그림</t>
  </si>
  <si>
    <t>툰 657.1-고51ㄱ-10</t>
  </si>
  <si>
    <t>JU0000065629</t>
  </si>
  <si>
    <t>극락왕생 : 고사리박사 만화. 8</t>
  </si>
  <si>
    <t>툰 657.1-고51ㄱ-8</t>
  </si>
  <si>
    <t>JU0000065630</t>
  </si>
  <si>
    <t>극락왕생 : 고사리박사 만화. 9</t>
  </si>
  <si>
    <t>툰 657.1-고51ㄱ-9</t>
  </si>
  <si>
    <t>JU0000065604</t>
  </si>
  <si>
    <t>스위트 홈 = Sweet home. 10</t>
  </si>
  <si>
    <t>김칸비 글;황영찬 그림</t>
  </si>
  <si>
    <t>툰 657.1-김821ㅅ-10</t>
  </si>
  <si>
    <t>JU0000065605</t>
  </si>
  <si>
    <t>스위트 홈 = Sweet home. 11</t>
  </si>
  <si>
    <t>툰 657.1-김821ㅅ-11</t>
  </si>
  <si>
    <t>JU0000065606</t>
  </si>
  <si>
    <t>스위트 홈 = Sweet Home. 12</t>
  </si>
  <si>
    <t>툰 657.1-김821ㅅ-12</t>
  </si>
  <si>
    <t>JU0000065602</t>
  </si>
  <si>
    <t>스위트 홈 = Sweet home. 8</t>
  </si>
  <si>
    <t>툰 657.1-김821ㅅ-8</t>
  </si>
  <si>
    <t>JU0000065603</t>
  </si>
  <si>
    <t>스위트 홈 = Sweet home. 9</t>
  </si>
  <si>
    <t>툰 657.1-김821ㅅ-9</t>
  </si>
  <si>
    <t>JU0000065627</t>
  </si>
  <si>
    <t>고래별 : 경성의 인어공주. 3</t>
  </si>
  <si>
    <t>나윤희 지음</t>
  </si>
  <si>
    <t>알에이치코리아</t>
  </si>
  <si>
    <t>툰 657.1-나67ㄱ-3</t>
  </si>
  <si>
    <t>JU0000065674</t>
  </si>
  <si>
    <t>도토리 문화센터 : 난다 만화. 3</t>
  </si>
  <si>
    <t>난다 지음</t>
  </si>
  <si>
    <t>툰 657.1-난221ㄷ-3</t>
  </si>
  <si>
    <t>JU0000065675</t>
  </si>
  <si>
    <t>도토리 문화센터 : 난다 만화. 4</t>
  </si>
  <si>
    <t>툰 657.1-난221ㄷ-4</t>
  </si>
  <si>
    <t>JU0000065595</t>
  </si>
  <si>
    <t>(하늘에서 떨어진) 폴 = Fall. 1, 천사도 인간도 아닌</t>
  </si>
  <si>
    <t>남지은 글;김인호 그림</t>
  </si>
  <si>
    <t>홍익출판사</t>
  </si>
  <si>
    <t>툰 657.1-남79ㅍ-1</t>
  </si>
  <si>
    <t>JU0000065596</t>
  </si>
  <si>
    <t>(하늘에서 떨어진) 폴 = Fall. 2, 인간계 생활 매뉴얼</t>
  </si>
  <si>
    <t>툰 657.1-남79ㅍ-2</t>
  </si>
  <si>
    <t>JU0000065635</t>
  </si>
  <si>
    <t>내일. 25</t>
  </si>
  <si>
    <t>라마 글·그림</t>
  </si>
  <si>
    <t>툰 657.1-라31ㄴ-25</t>
  </si>
  <si>
    <t>JU0000065636</t>
  </si>
  <si>
    <t>내일. 26</t>
  </si>
  <si>
    <t>툰 657.1-라31ㄴ-26</t>
  </si>
  <si>
    <t>JU0000065634</t>
  </si>
  <si>
    <t>내일. 9</t>
  </si>
  <si>
    <t>툰 657.1-라31ㄴ-9</t>
  </si>
  <si>
    <t>JU0000065682</t>
  </si>
  <si>
    <t>마루는 강쥐. 8</t>
  </si>
  <si>
    <t>모죠 글·그림</t>
  </si>
  <si>
    <t>문페이스</t>
  </si>
  <si>
    <t>툰 657.1-모76ㅁ-8</t>
  </si>
  <si>
    <t>JU0000065683</t>
  </si>
  <si>
    <t>마루는 강쥐. 9</t>
  </si>
  <si>
    <t>문페이스:바이프로스트</t>
  </si>
  <si>
    <t>툰 657.1-모76ㅁ-9</t>
  </si>
  <si>
    <t>JU0000065692</t>
  </si>
  <si>
    <t>삼국지톡. 12</t>
  </si>
  <si>
    <t>무적핑크 글;이리 그림</t>
  </si>
  <si>
    <t>툰 657.1-무73ㅅ-12</t>
  </si>
  <si>
    <t>JU0000065693</t>
  </si>
  <si>
    <t>삼국지톡. 13</t>
  </si>
  <si>
    <t>툰 657.1-무73ㅅ-13</t>
  </si>
  <si>
    <t>JU0000065611</t>
  </si>
  <si>
    <t>쌍갑포차. 22</t>
  </si>
  <si>
    <t>배혜수 글·그림</t>
  </si>
  <si>
    <t>설림</t>
  </si>
  <si>
    <t>툰 657.1-배94ㅆ-22</t>
  </si>
  <si>
    <t>JU0000065612</t>
  </si>
  <si>
    <t>쌍갑포차. 23</t>
  </si>
  <si>
    <t>툰 657.1-배94ㅆ-23</t>
  </si>
  <si>
    <t>JU0000065613</t>
  </si>
  <si>
    <t>쌍갑포차. 24</t>
  </si>
  <si>
    <t>툰 657.1-배94ㅆ-24</t>
  </si>
  <si>
    <t>JU0000065617</t>
  </si>
  <si>
    <t>1초. 22</t>
  </si>
  <si>
    <t>시니 글;광운 그림</t>
  </si>
  <si>
    <t>영컴</t>
  </si>
  <si>
    <t>툰 657.1-시219ㅇ-22</t>
  </si>
  <si>
    <t>JU0000065618</t>
  </si>
  <si>
    <t>1초. 23</t>
  </si>
  <si>
    <t>툰 657.1-시219ㅇ-23</t>
  </si>
  <si>
    <t>JU0000065607</t>
  </si>
  <si>
    <t>신의 탑 = Tower of God. 17</t>
  </si>
  <si>
    <t>SIU 글·그림</t>
  </si>
  <si>
    <t>툰 657.1-시67ㅅ-17</t>
  </si>
  <si>
    <t>JU0000065608</t>
  </si>
  <si>
    <t>신의 탑 = Tower of God. 18</t>
  </si>
  <si>
    <t>툰 657.1-시67ㅅ-18</t>
  </si>
  <si>
    <t>JU0000065609</t>
  </si>
  <si>
    <t>신의 탑 = Tower of God. 19</t>
  </si>
  <si>
    <t>툰 657.1-시67ㅅ-19</t>
  </si>
  <si>
    <t>JU0000065610</t>
  </si>
  <si>
    <t>신의 탑 = Tower of God. 20</t>
  </si>
  <si>
    <t>툰 657.1-시67ㅅ-20</t>
  </si>
  <si>
    <t>JU0000065644</t>
  </si>
  <si>
    <t>놓지마 정신줄 완전판. 1</t>
  </si>
  <si>
    <t>신태훈,나승훈 [공]지음</t>
  </si>
  <si>
    <t>웹툰북스</t>
  </si>
  <si>
    <t>툰 657.1-신832ㄴ-1</t>
  </si>
  <si>
    <t>JU0000065651</t>
  </si>
  <si>
    <t>놓지마 정신줄 완전판. 10</t>
  </si>
  <si>
    <t>툰 657.1-신832ㄴ-10</t>
  </si>
  <si>
    <t>JU0000065652</t>
  </si>
  <si>
    <t>놓지마 정신줄 완전판. 11</t>
  </si>
  <si>
    <t>툰 657.1-신832ㄴ-11</t>
  </si>
  <si>
    <t>JU0000065653</t>
  </si>
  <si>
    <t>놓지마 정신줄 완전판. 12</t>
  </si>
  <si>
    <t>툰 657.1-신832ㄴ-12</t>
  </si>
  <si>
    <t>JU0000065654</t>
  </si>
  <si>
    <t>놓지마 정신줄 완전판. 13</t>
  </si>
  <si>
    <t>툰 657.1-신832ㄴ-13</t>
  </si>
  <si>
    <t>JU0000065655</t>
  </si>
  <si>
    <t>놓지마 정신줄 완전판. 14</t>
  </si>
  <si>
    <t>툰 657.1-신832ㄴ-14</t>
  </si>
  <si>
    <t>JU0000065656</t>
  </si>
  <si>
    <t>놓지마 정신줄 완전판. 15</t>
  </si>
  <si>
    <t>툰 657.1-신832ㄴ-15</t>
  </si>
  <si>
    <t>JU0000065657</t>
  </si>
  <si>
    <t>놓지마 정신줄 완전판. 16</t>
  </si>
  <si>
    <t>툰 657.1-신832ㄴ-16</t>
  </si>
  <si>
    <t>JU0000065658</t>
  </si>
  <si>
    <t>놓지마 정신줄 완전판. 17</t>
  </si>
  <si>
    <t>툰 657.1-신832ㄴ-17</t>
  </si>
  <si>
    <t>JU0000065659</t>
  </si>
  <si>
    <t>놓지마 정신줄 완전판. 18</t>
  </si>
  <si>
    <t>툰 657.1-신832ㄴ-18</t>
  </si>
  <si>
    <t>JU0000065660</t>
  </si>
  <si>
    <t>놓지마 정신줄 완전판. 19</t>
  </si>
  <si>
    <t>툰 657.1-신832ㄴ-19</t>
  </si>
  <si>
    <t>JU0000065661</t>
  </si>
  <si>
    <t>놓지마 정신줄 완전판. 20</t>
  </si>
  <si>
    <t>툰 657.1-신832ㄴ-20</t>
  </si>
  <si>
    <t>JU0000065662</t>
  </si>
  <si>
    <t>놓지마 정신줄 완전판. 21</t>
  </si>
  <si>
    <t>툰 657.1-신832ㄴ-21</t>
  </si>
  <si>
    <t>JU0000065663</t>
  </si>
  <si>
    <t>놓지마 정신줄 완전판. 22</t>
  </si>
  <si>
    <t>툰 657.1-신832ㄴ-22</t>
  </si>
  <si>
    <t>JU0000065664</t>
  </si>
  <si>
    <t>놓지마 정신줄 시즌3. 3</t>
  </si>
  <si>
    <t>툰 657.1-신832ㄴ-3</t>
  </si>
  <si>
    <t>JU0000065645</t>
  </si>
  <si>
    <t>놓지마 정신줄 완전판. 4</t>
  </si>
  <si>
    <t>툰 657.1-신832ㄴ-4</t>
  </si>
  <si>
    <t>JU0000065646</t>
  </si>
  <si>
    <t>놓지마 정신줄 완전판. 5</t>
  </si>
  <si>
    <t>툰 657.1-신832ㄴ-5</t>
  </si>
  <si>
    <t>JU0000065647</t>
  </si>
  <si>
    <t>놓지마 정신줄 완전판. 6</t>
  </si>
  <si>
    <t>툰 657.1-신832ㄴ-6</t>
  </si>
  <si>
    <t>JU0000065648</t>
  </si>
  <si>
    <t>놓지마 정신줄 완전판. 7</t>
  </si>
  <si>
    <t>툰 657.1-신832ㄴ-7</t>
  </si>
  <si>
    <t>JU0000065649</t>
  </si>
  <si>
    <t>놓지마 정신줄 완전판. 8</t>
  </si>
  <si>
    <t>툰 657.1-신832ㄴ-8</t>
  </si>
  <si>
    <t>JU0000065650</t>
  </si>
  <si>
    <t>놓지마 정신줄 완전판. 9</t>
  </si>
  <si>
    <t>툰 657.1-신832ㄴ-9</t>
  </si>
  <si>
    <t>JU0000065681</t>
  </si>
  <si>
    <t>똑 닮은 딸. 10</t>
  </si>
  <si>
    <t>이담 글·그림</t>
  </si>
  <si>
    <t>학산문화사</t>
  </si>
  <si>
    <t>툰 657.1-이221ㄸ-10</t>
  </si>
  <si>
    <t>JU0000065677</t>
  </si>
  <si>
    <t>똑 닮은 딸. 6</t>
  </si>
  <si>
    <t>툰 657.1-이221ㄸ-6</t>
  </si>
  <si>
    <t>JU0000065678</t>
  </si>
  <si>
    <t>똑 닮은 딸. 7</t>
  </si>
  <si>
    <t>툰 657.1-이221ㄸ-7</t>
  </si>
  <si>
    <t>JU0000065679</t>
  </si>
  <si>
    <t>똑 닮은 딸. 8</t>
  </si>
  <si>
    <t>툰 657.1-이221ㄸ-8</t>
  </si>
  <si>
    <t>JU0000065680</t>
  </si>
  <si>
    <t>똑 닮은 딸. 9</t>
  </si>
  <si>
    <t>툰 657.1-이221ㄸ-9</t>
  </si>
  <si>
    <t>JU0000065614</t>
  </si>
  <si>
    <t>유미의 세포들 = Yumi's cells. 1</t>
  </si>
  <si>
    <t>이동건 글·그림</t>
  </si>
  <si>
    <t>툰 657.1-이225ㅇ-1</t>
  </si>
  <si>
    <t>JU0000065624</t>
  </si>
  <si>
    <t>개를 낳았다 시즌2 : 이별부터 만남까지. 2-10</t>
  </si>
  <si>
    <t>이선 글·그림</t>
  </si>
  <si>
    <t>서울미디어코믹스</t>
  </si>
  <si>
    <t>툰 657.1-이53ㄱ-2-10</t>
  </si>
  <si>
    <t>JU0000065625</t>
  </si>
  <si>
    <t>개를 낳았다 시즌2 : 이별부터 만남까지. 2-11</t>
  </si>
  <si>
    <t>툰 657.1-이53ㄱ-2-11</t>
  </si>
  <si>
    <t>JU0000065626</t>
  </si>
  <si>
    <t>개를 낳았다 시즌2 : 이별부터 만남까지. 2-12</t>
  </si>
  <si>
    <t>툰 657.1-이53ㄱ-2-12</t>
  </si>
  <si>
    <t>JU0000065619</t>
  </si>
  <si>
    <t>개를 낳았다 시즌2 : 이별부터 만남까지. 2-5</t>
  </si>
  <si>
    <t>툰 657.1-이53ㄱ-2-5</t>
  </si>
  <si>
    <t>JU0000065620</t>
  </si>
  <si>
    <t>개를 낳았다 시즌2 : 이별부터 만남까지. 2-6</t>
  </si>
  <si>
    <t>툰 657.1-이53ㄱ-2-6</t>
  </si>
  <si>
    <t>JU0000065621</t>
  </si>
  <si>
    <t>개를 낳았다 시즌2 : 이별부터 만남까지. 2-7</t>
  </si>
  <si>
    <t>툰 657.1-이53ㄱ-2-7</t>
  </si>
  <si>
    <t>JU0000065622</t>
  </si>
  <si>
    <t>개를 낳았다 시즌2 : 이별부터 만남까지. 2-8</t>
  </si>
  <si>
    <t>툰 657.1-이53ㄱ-2-8</t>
  </si>
  <si>
    <t>JU0000065623</t>
  </si>
  <si>
    <t>개를 낳았다 시즌2 : 이별부터 만남까지. 2-9</t>
  </si>
  <si>
    <t>툰 657.1-이53ㄱ-2-9</t>
  </si>
  <si>
    <t>JU0000065676</t>
  </si>
  <si>
    <t>독립일기. 6</t>
  </si>
  <si>
    <t>자까 글·그림</t>
  </si>
  <si>
    <t>툰 657.1-자11ㄷ-6</t>
  </si>
  <si>
    <t>JU0000065688</t>
  </si>
  <si>
    <t>빙탕후루. 7</t>
  </si>
  <si>
    <t>장희 글;주호민 그림</t>
  </si>
  <si>
    <t>툰 657.1-장98ㅂ-7</t>
  </si>
  <si>
    <t>JU0000065689</t>
  </si>
  <si>
    <t>빙탕후루. 8</t>
  </si>
  <si>
    <t>툰 657.1-장98ㅂ-8</t>
  </si>
  <si>
    <t>JU0000065690</t>
  </si>
  <si>
    <t>빙탕후루. 9</t>
  </si>
  <si>
    <t>툰 657.1-장98ㅂ-9</t>
  </si>
  <si>
    <t>JU0000065640</t>
  </si>
  <si>
    <t>노견일기. 10</t>
  </si>
  <si>
    <t>정우열 지음</t>
  </si>
  <si>
    <t>동그람이</t>
  </si>
  <si>
    <t>툰 657.1-정67ㄴ-10</t>
  </si>
  <si>
    <t>JU0000065641</t>
  </si>
  <si>
    <t>노견일기. 11</t>
  </si>
  <si>
    <t>툰 657.1-정67ㄴ-11</t>
  </si>
  <si>
    <t>JU0000065642</t>
  </si>
  <si>
    <t>노견일기. 12</t>
  </si>
  <si>
    <t>툰 657.1-정67ㄴ-12</t>
  </si>
  <si>
    <t>JU0000065643</t>
  </si>
  <si>
    <t>노견일기. 13</t>
  </si>
  <si>
    <t>툰 657.1-정67ㄴ-13</t>
  </si>
  <si>
    <t>JU0000065637</t>
  </si>
  <si>
    <t>노견일기. 7</t>
  </si>
  <si>
    <t>툰 657.1-정67ㄴ-7</t>
  </si>
  <si>
    <t>JU0000065638</t>
  </si>
  <si>
    <t>노견일기. 8</t>
  </si>
  <si>
    <t>툰 657.1-정67ㄴ-8</t>
  </si>
  <si>
    <t>JU0000065639</t>
  </si>
  <si>
    <t>노견일기. 9</t>
  </si>
  <si>
    <t>툰 657.1-정67ㄴ-9</t>
  </si>
  <si>
    <t>JU0000065670</t>
  </si>
  <si>
    <t>더 복서 = The boxer. 10</t>
  </si>
  <si>
    <t>정지훈 글·그림</t>
  </si>
  <si>
    <t>대원씨아이:울트라미디어</t>
  </si>
  <si>
    <t>툰 657.1-정79ㄷ-10</t>
  </si>
  <si>
    <t>JU0000065671</t>
  </si>
  <si>
    <t>더 복서 = The boxer. 11</t>
  </si>
  <si>
    <t>툰 657.1-정79ㄷ-11</t>
  </si>
  <si>
    <t>JU0000065672</t>
  </si>
  <si>
    <t>더 복서 = The boxer. 12</t>
  </si>
  <si>
    <t>툰 657.1-정79ㄷ-12</t>
  </si>
  <si>
    <t>JU0000065673</t>
  </si>
  <si>
    <t>더 복서 = The boxer.. 13</t>
  </si>
  <si>
    <t>툰 657.1-정79ㄷ-13</t>
  </si>
  <si>
    <t>JU0000065668</t>
  </si>
  <si>
    <t>더 복서 = (The)Boxer. 8</t>
  </si>
  <si>
    <t>툰 657.1-정79ㄷ-8</t>
  </si>
  <si>
    <t>JU0000065669</t>
  </si>
  <si>
    <t>더 복서 = The boxer. 9</t>
  </si>
  <si>
    <t>툰 657.1-정79ㄷ-9</t>
  </si>
  <si>
    <t>JU0000065628</t>
  </si>
  <si>
    <t>굿 리스너 = Good listener. 4</t>
  </si>
  <si>
    <t>쥬드 프라이데이 글·그림</t>
  </si>
  <si>
    <t>므큐:한국학술정보</t>
  </si>
  <si>
    <t>툰 657.1-쥬228ㄱ-4</t>
  </si>
  <si>
    <t>JU0000065684</t>
  </si>
  <si>
    <t>별이삼샵 = *23#. 12</t>
  </si>
  <si>
    <t>혀노 글·그림</t>
  </si>
  <si>
    <t>툰 657.1-혀215ㅂ-12</t>
  </si>
  <si>
    <t>JU0000065685</t>
  </si>
  <si>
    <t>별이삼샵 = *23#. 13</t>
  </si>
  <si>
    <t>툰 657.1-혀215ㅂ-13</t>
  </si>
  <si>
    <t>JU0000065686</t>
  </si>
  <si>
    <t>별이삼샵 = *23#. 14</t>
  </si>
  <si>
    <t>툰 657.1-혀215ㅂ-14</t>
  </si>
  <si>
    <t>JU0000065687</t>
  </si>
  <si>
    <t>별이삼샵 = *23#. 15</t>
  </si>
  <si>
    <t>툰 657.1-혀215ㅂ-15</t>
  </si>
  <si>
    <t>JU0000065633</t>
  </si>
  <si>
    <t>나빌레라 커튼콜</t>
  </si>
  <si>
    <t>훈 글;지민 그림</t>
  </si>
  <si>
    <t>툰 657.1-훈862ㄴ</t>
  </si>
  <si>
    <t>JU0000065632</t>
  </si>
  <si>
    <t>나빌레라. 1</t>
  </si>
  <si>
    <t>툰 657.1-훈862ㄴ-1</t>
  </si>
  <si>
    <t>JU0000065615</t>
  </si>
  <si>
    <t>19세기 말 비망록. 3</t>
  </si>
  <si>
    <t>조부경 글;둔둔 그림</t>
  </si>
  <si>
    <t>재미주의</t>
  </si>
  <si>
    <t>툰 810-조47ㅅ-3</t>
  </si>
  <si>
    <t>JU0000065616</t>
  </si>
  <si>
    <t>19세기 말 비망록. 4</t>
  </si>
  <si>
    <t>툰 810-조47ㅅ-4</t>
  </si>
  <si>
    <t>JU0000065597</t>
  </si>
  <si>
    <t>먹는 존재  시즌1. 1-1</t>
  </si>
  <si>
    <t>들개이빨 지음</t>
  </si>
  <si>
    <t>툰 818-들12ㅁ-1-1</t>
  </si>
  <si>
    <t>JU0000065598</t>
  </si>
  <si>
    <t>먹는 존재  시즌1. 1-2</t>
  </si>
  <si>
    <t>툰 818-들12ㅁ-1-2</t>
  </si>
  <si>
    <t>JU0000065599</t>
  </si>
  <si>
    <t>먹는 존재  시즌1. 1-3</t>
  </si>
  <si>
    <t>툰 818-들12ㅁ-1-3</t>
  </si>
  <si>
    <t>JU0000065600</t>
  </si>
  <si>
    <t>먹는 존재  시즌2. 2-3</t>
  </si>
  <si>
    <t>툰 818-들12ㅁ-2-3</t>
  </si>
  <si>
    <t>JU0000065601</t>
  </si>
  <si>
    <t>먹는 존재  시즌2. 2-4</t>
  </si>
  <si>
    <t>툰 818-들12ㅁ-2-4</t>
  </si>
  <si>
    <t>JU0000065665</t>
  </si>
  <si>
    <t>대학원 탈출일지. 4</t>
  </si>
  <si>
    <t>요다 글·그림</t>
  </si>
  <si>
    <t>툰 818-요221ㄷ-4</t>
  </si>
  <si>
    <t>JU0000065666</t>
  </si>
  <si>
    <t>대학원 탈출일지. 5</t>
  </si>
  <si>
    <t>툰 818-요221ㄷ-5</t>
  </si>
  <si>
    <t>JU0000065667</t>
  </si>
  <si>
    <t>대학원 탈출일지. 6</t>
  </si>
  <si>
    <t>툰 818-요221ㄷ-6</t>
  </si>
  <si>
    <t>JU0000065691</t>
  </si>
  <si>
    <t>뽀짜툰. 10</t>
  </si>
  <si>
    <t>채유리 글·그림</t>
  </si>
  <si>
    <t>북폴리오:미래엔</t>
  </si>
  <si>
    <t>툰 818-채67ㅃ-10</t>
  </si>
  <si>
    <t>JU0000065694</t>
  </si>
  <si>
    <t>송곳 : 최규석 만화. 6</t>
  </si>
  <si>
    <t>최규석 지음</t>
  </si>
  <si>
    <t>툰 818-최17ㅅ-6</t>
  </si>
  <si>
    <t>JU0000065709</t>
  </si>
  <si>
    <t>김경일의 마음 수업. 1, 불안 편: 행운 자판기와 걱정 괴물</t>
  </si>
  <si>
    <t>이향안 글;김이조 그림</t>
  </si>
  <si>
    <t>글고래:서울문화사</t>
  </si>
  <si>
    <t>아 181.7-이92ㄱ-1</t>
  </si>
  <si>
    <t>JU0000065530</t>
  </si>
  <si>
    <t>(소통이 어려운 나를 위한) 데일 카네기 인간관계론. 2</t>
  </si>
  <si>
    <t>데일 카네기 원작;김재훈 글·그림</t>
  </si>
  <si>
    <t>아 331.18-카213ㄷ-2</t>
  </si>
  <si>
    <t>JU0000065710</t>
  </si>
  <si>
    <t>(과학동화) 24분 편의점. 4, 식물원점 수상한 악취의 비밀</t>
  </si>
  <si>
    <t>김희남 글;이유진 그림</t>
  </si>
  <si>
    <t>사파리:이퍼블릭</t>
  </si>
  <si>
    <t>아 404-김98ㅇ-4</t>
  </si>
  <si>
    <t>JU0000065712</t>
  </si>
  <si>
    <t>몸속을 비춰봐!. 1, 몸속은 어떻게 생겼을까?</t>
  </si>
  <si>
    <t>팡추야 지음;래빗44 그림;김현정 옮김</t>
  </si>
  <si>
    <t>아 511.1-팡817ㅁ-1</t>
  </si>
  <si>
    <t>JU0000065735</t>
  </si>
  <si>
    <t>호랑이를 삼킨 아이, 모란이</t>
  </si>
  <si>
    <t>고재현 글;김상욱 그림</t>
  </si>
  <si>
    <t>아 813.8-고72ㅎ</t>
  </si>
  <si>
    <t>JU0000065737</t>
  </si>
  <si>
    <t>하다와 황천행 돈가스 : 김다노 동화</t>
  </si>
  <si>
    <t>김다노 글;홍그림 그림</t>
  </si>
  <si>
    <t>책읽는곰</t>
  </si>
  <si>
    <t>아 813.8-김221ㅎ</t>
  </si>
  <si>
    <t>JU0000065732</t>
  </si>
  <si>
    <t>붉은 문을 넘은 아이</t>
  </si>
  <si>
    <t>김은애 지음;오이트 그림</t>
  </si>
  <si>
    <t>아 813.8-김68ㅂ</t>
  </si>
  <si>
    <t>JU0000065736</t>
  </si>
  <si>
    <t>오늘부터 우리는</t>
  </si>
  <si>
    <t>김혜정 글;해마 그림</t>
  </si>
  <si>
    <t>아 813.8-김94ㅇ</t>
  </si>
  <si>
    <t>JU0000065697</t>
  </si>
  <si>
    <t>(마법을 부르는) 코인 노래방. 2, 질투는 나의 힘</t>
  </si>
  <si>
    <t>류미정 글;오묘 그림</t>
  </si>
  <si>
    <t>아 813.8-류39ㅋ-2</t>
  </si>
  <si>
    <t>JU0000065733</t>
  </si>
  <si>
    <t>모락모락 동화탕</t>
  </si>
  <si>
    <t>류효정 글;불곰 그림</t>
  </si>
  <si>
    <t>아 813.8-류96ㅁ</t>
  </si>
  <si>
    <t>JU0000065716</t>
  </si>
  <si>
    <t>드래곤 히어로. 3, 불의 계승자</t>
  </si>
  <si>
    <t>이재문 글;김지인 그림</t>
  </si>
  <si>
    <t>주니어김영사:김영사</t>
  </si>
  <si>
    <t>아 813.8-이72ㄷ-3</t>
  </si>
  <si>
    <t>JU0000065698</t>
  </si>
  <si>
    <t>(태쁘의) 퇴마부 시즌 2. 2-7</t>
  </si>
  <si>
    <t>태쁘 원작;김혜련 글;이소연 그림</t>
  </si>
  <si>
    <t>겜툰</t>
  </si>
  <si>
    <t>아 813.8-태48ㅌ-2-7</t>
  </si>
  <si>
    <t>JU0000065699</t>
  </si>
  <si>
    <t>(태쁘의) 퇴마부 시즌 2. 2-8</t>
  </si>
  <si>
    <t>아 813.8-태48ㅌ-2-8</t>
  </si>
  <si>
    <t>JU0000065718</t>
  </si>
  <si>
    <t>스마트폰은 내가 한 일을 다 알고 있다</t>
  </si>
  <si>
    <t>가엘 에몽 글;엘로이즈 솔트 그림;박선주 옮김</t>
  </si>
  <si>
    <t>책과콩나무</t>
  </si>
  <si>
    <t>아 863-에35ㅅ</t>
  </si>
  <si>
    <t>JU0000065714</t>
  </si>
  <si>
    <t>유리꽃</t>
  </si>
  <si>
    <t>에브 파트노드 지음;제님 옮김</t>
  </si>
  <si>
    <t>아 863-파838ㅇ</t>
  </si>
  <si>
    <t>JU0000065715</t>
  </si>
  <si>
    <t>멜로우빈 히어로 : 감정 씨앗을 지켜라!</t>
  </si>
  <si>
    <t>백혜영 글;최지희 그림</t>
  </si>
  <si>
    <t>유 181.7-백94ㅁ</t>
  </si>
  <si>
    <t>JU0000065725</t>
  </si>
  <si>
    <t>낙엽이 속닥속닥</t>
  </si>
  <si>
    <t>한태희 글·그림</t>
  </si>
  <si>
    <t>예림당</t>
  </si>
  <si>
    <t>유 383.8-한832ㄴ</t>
  </si>
  <si>
    <t>JU0000065713</t>
  </si>
  <si>
    <t>몸속을 비춰봐!. 2, 몸은 어떻게 움직일까?</t>
  </si>
  <si>
    <t>팡추야 글;래빗 44 그림;김현정 옮김</t>
  </si>
  <si>
    <t>유 511.1-팡817ㅁ-2</t>
  </si>
  <si>
    <t>JU0000065720</t>
  </si>
  <si>
    <t>싫을 땐 싫다고 말해요</t>
  </si>
  <si>
    <t>다그마 가이슬러 지음;양혜영 옮김</t>
  </si>
  <si>
    <t>Wilma(윌마)</t>
  </si>
  <si>
    <t>유 598.55-가69ㅅ</t>
  </si>
  <si>
    <t>JU0000065729</t>
  </si>
  <si>
    <t>늑대 아보카도</t>
  </si>
  <si>
    <t>장서윤 글·그림</t>
  </si>
  <si>
    <t>현북스</t>
  </si>
  <si>
    <t>유 808.91-알69ㅎ-76</t>
  </si>
  <si>
    <t>JU0000065703</t>
  </si>
  <si>
    <t>모네야, 이번엔 뭘 그리는 거야?</t>
  </si>
  <si>
    <t>고마운 글·그림</t>
  </si>
  <si>
    <t>다정다감:혜지원</t>
  </si>
  <si>
    <t>유 813.8-고31ㅁ</t>
  </si>
  <si>
    <t>JU0000065731</t>
  </si>
  <si>
    <t>거꾸로 코</t>
  </si>
  <si>
    <t>곰민정 지음</t>
  </si>
  <si>
    <t>한림출판사</t>
  </si>
  <si>
    <t>유 813.8-곰39ㄱ</t>
  </si>
  <si>
    <t>JU0000065724</t>
  </si>
  <si>
    <t>나be</t>
  </si>
  <si>
    <t>김리라 지음</t>
  </si>
  <si>
    <t>목요일</t>
  </si>
  <si>
    <t>유 813.8-김239ㄴ</t>
  </si>
  <si>
    <t>JU0000065700</t>
  </si>
  <si>
    <t>달 목욕탕 : 김상근 그림책</t>
  </si>
  <si>
    <t>김상근 글·그림</t>
  </si>
  <si>
    <t>사계절</t>
  </si>
  <si>
    <t>유 813.8-김51ㄷ</t>
  </si>
  <si>
    <t>JU0000065719</t>
  </si>
  <si>
    <t>케첩 : 노인경 그림책</t>
  </si>
  <si>
    <t>노인경 지음</t>
  </si>
  <si>
    <t>보림</t>
  </si>
  <si>
    <t>유 813.8-노69ㅋ</t>
  </si>
  <si>
    <t>JU0000065726</t>
  </si>
  <si>
    <t>가을 노래가 보여요</t>
  </si>
  <si>
    <t>명수정 글·그림</t>
  </si>
  <si>
    <t>글로연</t>
  </si>
  <si>
    <t>유 813.8-명57ㄱ</t>
  </si>
  <si>
    <t>JU0000065702</t>
  </si>
  <si>
    <t>젓가락 유치원</t>
  </si>
  <si>
    <t>신은영 글;이주희 그림</t>
  </si>
  <si>
    <t>유 813.8-신68ㅈ</t>
  </si>
  <si>
    <t>JU0000065701</t>
  </si>
  <si>
    <t>복숭아와 애벌레 : 안녕달 그림책</t>
  </si>
  <si>
    <t>안녕달 지음</t>
  </si>
  <si>
    <t>유 813.8-안214ㅂ</t>
  </si>
  <si>
    <t>JU0000065695</t>
  </si>
  <si>
    <t>수영복을 입은 슈퍼히어로</t>
  </si>
  <si>
    <t>윤미경 글;허아성 그림</t>
  </si>
  <si>
    <t>키큰도토리</t>
  </si>
  <si>
    <t>유 813.8-윤39ㅅ</t>
  </si>
  <si>
    <t>JU0000065708</t>
  </si>
  <si>
    <t>아이스크림 동굴</t>
  </si>
  <si>
    <t>임여정 글;민키 그림</t>
  </si>
  <si>
    <t>키즈엠</t>
  </si>
  <si>
    <t>유 813.8-임64ㅇ</t>
  </si>
  <si>
    <t>JU0000065730</t>
  </si>
  <si>
    <t>밤바라밤</t>
  </si>
  <si>
    <t>장혜련 글·그림</t>
  </si>
  <si>
    <t>곰세마리</t>
  </si>
  <si>
    <t>유 813.8-장94ㅂ</t>
  </si>
  <si>
    <t>JU0000065728</t>
  </si>
  <si>
    <t>한 남자</t>
  </si>
  <si>
    <t>조은희 지음;최희옥하다 그림</t>
  </si>
  <si>
    <t>책고래</t>
  </si>
  <si>
    <t>유 813.8-조68ㅎ</t>
  </si>
  <si>
    <t>JU0000065711</t>
  </si>
  <si>
    <t>꽃처럼 말해요</t>
  </si>
  <si>
    <t>최숙희 지음</t>
  </si>
  <si>
    <t>유 813.8-최57ㄲ</t>
  </si>
  <si>
    <t>JU0000065734</t>
  </si>
  <si>
    <t>내 친구는 내가 정할래!</t>
  </si>
  <si>
    <t>최형미 글;김다정 그림</t>
  </si>
  <si>
    <t>유 813.8-최94ㄴ</t>
  </si>
  <si>
    <t>JU0000065723</t>
  </si>
  <si>
    <t>왼쪽으로 가는·오른쪽으로 가는</t>
  </si>
  <si>
    <t>지미 리아오 지음;권애영 옮김</t>
  </si>
  <si>
    <t>섬드레</t>
  </si>
  <si>
    <t>유 823.7-지39ㅇ</t>
  </si>
  <si>
    <t>JU0000065727</t>
  </si>
  <si>
    <t>잠시 눈을 감아 봐</t>
  </si>
  <si>
    <t>지미 리아오 지음;신수항 옮김</t>
  </si>
  <si>
    <t>유 823.7-지39ㅈ</t>
  </si>
  <si>
    <t>JU0000065704</t>
  </si>
  <si>
    <t>안녕, 나의 엄마 : 엄마 뱃속에서 함께했던 모든 순간의 이야기</t>
  </si>
  <si>
    <t>노부미 글·그림;최미혜 옮김</t>
  </si>
  <si>
    <t>그린애플:비전비엔피</t>
  </si>
  <si>
    <t>유 833.8-노47ㅇ</t>
  </si>
  <si>
    <t>JU0000065705</t>
  </si>
  <si>
    <t>분수의 선물 : 리사 로프레도 그림책</t>
  </si>
  <si>
    <t>리사 로프레도 글·그림;박재연 옮김</t>
  </si>
  <si>
    <t>노는날</t>
  </si>
  <si>
    <t>유 863-로848ㅂ</t>
  </si>
  <si>
    <t>JU0000065707</t>
  </si>
  <si>
    <t>두더지 미용실 : 뭔가 이상한 하루</t>
  </si>
  <si>
    <t>샤를 팔크 피에로탱 글;엘로이즈 솔트 그림;박재연 옮김</t>
  </si>
  <si>
    <t>유 863-피63ㄷ</t>
  </si>
  <si>
    <t>JU0000065706</t>
  </si>
  <si>
    <t>초록 우산의 여행</t>
  </si>
  <si>
    <t>니콜라스 슈프 글;안드레아 안티노리 그림;박재연 옮김</t>
  </si>
  <si>
    <t>유 873-슈848ㅊ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</si>
</sst>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2"/>
  <sheetViews>
    <sheetView tabSelected="1" workbookViewId="0">
      <selection activeCell="C22" sqref="C22"/>
    </sheetView>
  </sheetViews>
  <sheetFormatPr defaultRowHeight="16.5" x14ac:dyDescent="0.3"/>
  <cols>
    <col min="1" max="1" width="8.875" customWidth="1"/>
    <col min="2" max="2" width="15.875" customWidth="1"/>
    <col min="3" max="3" width="61.25" customWidth="1"/>
    <col min="4" max="4" width="29.875" customWidth="1"/>
    <col min="5" max="5" width="25.5" customWidth="1"/>
    <col min="6" max="6" width="12.75" customWidth="1"/>
    <col min="7" max="7" width="16.625" customWidth="1"/>
    <col min="8" max="8" width="23.875" customWidth="1"/>
  </cols>
  <sheetData>
    <row r="1" spans="1:8" ht="41.25" x14ac:dyDescent="0.3">
      <c r="A1" s="3" t="s">
        <v>24</v>
      </c>
      <c r="B1" s="3"/>
      <c r="C1" s="3"/>
      <c r="D1" s="3"/>
      <c r="E1" s="3"/>
      <c r="F1" s="3"/>
      <c r="G1" s="3"/>
      <c r="H1" s="3"/>
    </row>
    <row r="2" spans="1:8" x14ac:dyDescent="0.3">
      <c r="A2" s="1" t="s">
        <v>6</v>
      </c>
      <c r="B2" s="1" t="s">
        <v>8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7</v>
      </c>
    </row>
    <row r="3" spans="1:8" x14ac:dyDescent="0.3">
      <c r="A3" s="4">
        <v>1</v>
      </c>
      <c r="B3" s="4" t="s">
        <v>26</v>
      </c>
      <c r="C3" s="4" t="s">
        <v>27</v>
      </c>
      <c r="D3" s="4" t="s">
        <v>28</v>
      </c>
      <c r="E3" s="4" t="s">
        <v>29</v>
      </c>
      <c r="F3" s="4">
        <v>2026</v>
      </c>
      <c r="G3" s="4" t="str">
        <f>"9791166894305"</f>
        <v>9791166894305</v>
      </c>
      <c r="H3" s="4" t="s">
        <v>30</v>
      </c>
    </row>
    <row r="4" spans="1:8" x14ac:dyDescent="0.3">
      <c r="A4" s="4">
        <v>2</v>
      </c>
      <c r="B4" s="4" t="s">
        <v>31</v>
      </c>
      <c r="C4" s="4" t="s">
        <v>32</v>
      </c>
      <c r="D4" s="4" t="s">
        <v>33</v>
      </c>
      <c r="E4" s="4" t="s">
        <v>34</v>
      </c>
      <c r="F4" s="4">
        <v>2026</v>
      </c>
      <c r="G4" s="4" t="str">
        <f>"9791169095990"</f>
        <v>9791169095990</v>
      </c>
      <c r="H4" s="4" t="s">
        <v>35</v>
      </c>
    </row>
    <row r="5" spans="1:8" x14ac:dyDescent="0.3">
      <c r="A5" s="4">
        <v>3</v>
      </c>
      <c r="B5" s="4" t="s">
        <v>36</v>
      </c>
      <c r="C5" s="4" t="s">
        <v>37</v>
      </c>
      <c r="D5" s="4" t="s">
        <v>38</v>
      </c>
      <c r="E5" s="4" t="s">
        <v>39</v>
      </c>
      <c r="F5" s="4">
        <v>2026</v>
      </c>
      <c r="G5" s="4" t="str">
        <f>"9791192465296"</f>
        <v>9791192465296</v>
      </c>
      <c r="H5" s="4" t="s">
        <v>40</v>
      </c>
    </row>
    <row r="6" spans="1:8" x14ac:dyDescent="0.3">
      <c r="A6" s="4">
        <v>4</v>
      </c>
      <c r="B6" s="4" t="s">
        <v>41</v>
      </c>
      <c r="C6" s="4" t="s">
        <v>42</v>
      </c>
      <c r="D6" s="4" t="s">
        <v>43</v>
      </c>
      <c r="E6" s="4" t="s">
        <v>19</v>
      </c>
      <c r="F6" s="4">
        <v>2026</v>
      </c>
      <c r="G6" s="4" t="str">
        <f>"9791130682556"</f>
        <v>9791130682556</v>
      </c>
      <c r="H6" s="4" t="s">
        <v>44</v>
      </c>
    </row>
    <row r="7" spans="1:8" x14ac:dyDescent="0.3">
      <c r="A7" s="4">
        <v>5</v>
      </c>
      <c r="B7" s="4" t="s">
        <v>45</v>
      </c>
      <c r="C7" s="4" t="s">
        <v>46</v>
      </c>
      <c r="D7" s="4" t="s">
        <v>47</v>
      </c>
      <c r="E7" s="4" t="s">
        <v>48</v>
      </c>
      <c r="F7" s="4">
        <v>2026</v>
      </c>
      <c r="G7" s="4" t="str">
        <f>"9791175590397"</f>
        <v>9791175590397</v>
      </c>
      <c r="H7" s="4" t="s">
        <v>49</v>
      </c>
    </row>
    <row r="8" spans="1:8" x14ac:dyDescent="0.3">
      <c r="A8" s="4">
        <v>6</v>
      </c>
      <c r="B8" s="4" t="s">
        <v>50</v>
      </c>
      <c r="C8" s="4" t="s">
        <v>51</v>
      </c>
      <c r="D8" s="4" t="s">
        <v>52</v>
      </c>
      <c r="E8" s="4" t="s">
        <v>53</v>
      </c>
      <c r="F8" s="4">
        <v>2026</v>
      </c>
      <c r="G8" s="4" t="str">
        <f>"9791164053629"</f>
        <v>9791164053629</v>
      </c>
      <c r="H8" s="4" t="s">
        <v>54</v>
      </c>
    </row>
    <row r="9" spans="1:8" x14ac:dyDescent="0.3">
      <c r="A9" s="4">
        <v>7</v>
      </c>
      <c r="B9" s="4" t="s">
        <v>55</v>
      </c>
      <c r="C9" s="4" t="s">
        <v>56</v>
      </c>
      <c r="D9" s="4" t="s">
        <v>57</v>
      </c>
      <c r="E9" s="4" t="s">
        <v>58</v>
      </c>
      <c r="F9" s="4">
        <v>2026</v>
      </c>
      <c r="G9" s="4" t="str">
        <f>"9791168343986"</f>
        <v>9791168343986</v>
      </c>
      <c r="H9" s="4" t="s">
        <v>59</v>
      </c>
    </row>
    <row r="10" spans="1:8" x14ac:dyDescent="0.3">
      <c r="A10" s="4">
        <v>8</v>
      </c>
      <c r="B10" s="4" t="s">
        <v>60</v>
      </c>
      <c r="C10" s="4" t="s">
        <v>61</v>
      </c>
      <c r="D10" s="4" t="s">
        <v>62</v>
      </c>
      <c r="E10" s="4" t="s">
        <v>63</v>
      </c>
      <c r="F10" s="4">
        <v>2026</v>
      </c>
      <c r="G10" s="4" t="str">
        <f>"9791199839144"</f>
        <v>9791199839144</v>
      </c>
      <c r="H10" s="4" t="s">
        <v>64</v>
      </c>
    </row>
    <row r="11" spans="1:8" x14ac:dyDescent="0.3">
      <c r="A11" s="4">
        <v>9</v>
      </c>
      <c r="B11" s="4" t="s">
        <v>65</v>
      </c>
      <c r="C11" s="4" t="s">
        <v>66</v>
      </c>
      <c r="D11" s="4" t="s">
        <v>67</v>
      </c>
      <c r="E11" s="4" t="s">
        <v>68</v>
      </c>
      <c r="F11" s="4">
        <v>2026</v>
      </c>
      <c r="G11" s="4" t="str">
        <f>"9791199374034"</f>
        <v>9791199374034</v>
      </c>
      <c r="H11" s="4" t="s">
        <v>69</v>
      </c>
    </row>
    <row r="12" spans="1:8" x14ac:dyDescent="0.3">
      <c r="A12" s="4">
        <v>10</v>
      </c>
      <c r="B12" s="4" t="s">
        <v>70</v>
      </c>
      <c r="C12" s="4" t="s">
        <v>71</v>
      </c>
      <c r="D12" s="4" t="s">
        <v>72</v>
      </c>
      <c r="E12" s="4" t="s">
        <v>73</v>
      </c>
      <c r="F12" s="4">
        <v>2026</v>
      </c>
      <c r="G12" s="4" t="str">
        <f>"9791173326813"</f>
        <v>9791173326813</v>
      </c>
      <c r="H12" s="4" t="s">
        <v>74</v>
      </c>
    </row>
    <row r="13" spans="1:8" x14ac:dyDescent="0.3">
      <c r="A13" s="4">
        <v>11</v>
      </c>
      <c r="B13" s="4" t="s">
        <v>75</v>
      </c>
      <c r="C13" s="4" t="s">
        <v>76</v>
      </c>
      <c r="D13" s="4" t="s">
        <v>72</v>
      </c>
      <c r="E13" s="4" t="s">
        <v>73</v>
      </c>
      <c r="F13" s="4">
        <v>2026</v>
      </c>
      <c r="G13" s="4" t="str">
        <f>"9791173326820"</f>
        <v>9791173326820</v>
      </c>
      <c r="H13" s="4" t="s">
        <v>77</v>
      </c>
    </row>
    <row r="14" spans="1:8" x14ac:dyDescent="0.3">
      <c r="A14" s="4">
        <v>12</v>
      </c>
      <c r="B14" s="4" t="s">
        <v>78</v>
      </c>
      <c r="C14" s="4" t="s">
        <v>79</v>
      </c>
      <c r="D14" s="4" t="s">
        <v>72</v>
      </c>
      <c r="E14" s="4" t="s">
        <v>73</v>
      </c>
      <c r="F14" s="4">
        <v>2026</v>
      </c>
      <c r="G14" s="4" t="str">
        <f>"9791173326837"</f>
        <v>9791173326837</v>
      </c>
      <c r="H14" s="4" t="s">
        <v>80</v>
      </c>
    </row>
    <row r="15" spans="1:8" x14ac:dyDescent="0.3">
      <c r="A15" s="4">
        <v>13</v>
      </c>
      <c r="B15" s="4" t="s">
        <v>81</v>
      </c>
      <c r="C15" s="4" t="s">
        <v>82</v>
      </c>
      <c r="D15" s="4" t="s">
        <v>83</v>
      </c>
      <c r="E15" s="4" t="s">
        <v>84</v>
      </c>
      <c r="F15" s="4">
        <v>2026</v>
      </c>
      <c r="G15" s="4" t="str">
        <f>"9791175780262"</f>
        <v>9791175780262</v>
      </c>
      <c r="H15" s="4" t="s">
        <v>85</v>
      </c>
    </row>
    <row r="16" spans="1:8" x14ac:dyDescent="0.3">
      <c r="A16" s="4">
        <v>14</v>
      </c>
      <c r="B16" s="4" t="s">
        <v>86</v>
      </c>
      <c r="C16" s="4" t="s">
        <v>87</v>
      </c>
      <c r="D16" s="4" t="s">
        <v>88</v>
      </c>
      <c r="E16" s="4" t="s">
        <v>89</v>
      </c>
      <c r="F16" s="4">
        <v>2026</v>
      </c>
      <c r="G16" s="4" t="str">
        <f>"9791124038826"</f>
        <v>9791124038826</v>
      </c>
      <c r="H16" s="4" t="s">
        <v>90</v>
      </c>
    </row>
    <row r="17" spans="1:8" x14ac:dyDescent="0.3">
      <c r="A17" s="4">
        <v>15</v>
      </c>
      <c r="B17" s="4" t="s">
        <v>91</v>
      </c>
      <c r="C17" s="4" t="s">
        <v>92</v>
      </c>
      <c r="D17" s="4" t="s">
        <v>93</v>
      </c>
      <c r="E17" s="4" t="s">
        <v>94</v>
      </c>
      <c r="F17" s="4">
        <v>2026</v>
      </c>
      <c r="G17" s="4" t="str">
        <f>"9788925568904"</f>
        <v>9788925568904</v>
      </c>
      <c r="H17" s="4" t="s">
        <v>95</v>
      </c>
    </row>
    <row r="18" spans="1:8" x14ac:dyDescent="0.3">
      <c r="A18" s="4">
        <v>16</v>
      </c>
      <c r="B18" s="4" t="s">
        <v>96</v>
      </c>
      <c r="C18" s="4" t="s">
        <v>97</v>
      </c>
      <c r="D18" s="4" t="s">
        <v>98</v>
      </c>
      <c r="E18" s="4" t="s">
        <v>99</v>
      </c>
      <c r="F18" s="4">
        <v>2026</v>
      </c>
      <c r="G18" s="4" t="str">
        <f>"9791173327964"</f>
        <v>9791173327964</v>
      </c>
      <c r="H18" s="4" t="s">
        <v>100</v>
      </c>
    </row>
    <row r="19" spans="1:8" x14ac:dyDescent="0.3">
      <c r="A19" s="4">
        <v>17</v>
      </c>
      <c r="B19" s="4" t="s">
        <v>101</v>
      </c>
      <c r="C19" s="4" t="s">
        <v>102</v>
      </c>
      <c r="D19" s="4" t="s">
        <v>103</v>
      </c>
      <c r="E19" s="4" t="s">
        <v>104</v>
      </c>
      <c r="F19" s="4">
        <v>2026</v>
      </c>
      <c r="G19" s="4" t="str">
        <f>"9791124102091"</f>
        <v>9791124102091</v>
      </c>
      <c r="H19" s="4" t="s">
        <v>105</v>
      </c>
    </row>
    <row r="20" spans="1:8" x14ac:dyDescent="0.3">
      <c r="A20" s="4">
        <v>18</v>
      </c>
      <c r="B20" s="4" t="s">
        <v>106</v>
      </c>
      <c r="C20" s="4" t="s">
        <v>107</v>
      </c>
      <c r="D20" s="4" t="s">
        <v>108</v>
      </c>
      <c r="E20" s="4" t="s">
        <v>109</v>
      </c>
      <c r="F20" s="4">
        <v>2026</v>
      </c>
      <c r="G20" s="4" t="str">
        <f>"9791124637067"</f>
        <v>9791124637067</v>
      </c>
      <c r="H20" s="4" t="s">
        <v>110</v>
      </c>
    </row>
    <row r="21" spans="1:8" x14ac:dyDescent="0.3">
      <c r="A21" s="4">
        <v>19</v>
      </c>
      <c r="B21" s="4" t="s">
        <v>111</v>
      </c>
      <c r="C21" s="4" t="s">
        <v>112</v>
      </c>
      <c r="D21" s="4" t="s">
        <v>113</v>
      </c>
      <c r="E21" s="4" t="s">
        <v>10</v>
      </c>
      <c r="F21" s="4">
        <v>2026</v>
      </c>
      <c r="G21" s="4" t="str">
        <f>"9791124248607"</f>
        <v>9791124248607</v>
      </c>
      <c r="H21" s="4" t="s">
        <v>114</v>
      </c>
    </row>
    <row r="22" spans="1:8" x14ac:dyDescent="0.3">
      <c r="A22" s="4">
        <v>20</v>
      </c>
      <c r="B22" s="4" t="s">
        <v>115</v>
      </c>
      <c r="C22" s="4" t="s">
        <v>116</v>
      </c>
      <c r="D22" s="4" t="s">
        <v>117</v>
      </c>
      <c r="E22" s="4" t="s">
        <v>118</v>
      </c>
      <c r="F22" s="4">
        <v>2026</v>
      </c>
      <c r="G22" s="4" t="str">
        <f>"9791168731899"</f>
        <v>9791168731899</v>
      </c>
      <c r="H22" s="4" t="s">
        <v>119</v>
      </c>
    </row>
    <row r="23" spans="1:8" x14ac:dyDescent="0.3">
      <c r="A23" s="4">
        <v>21</v>
      </c>
      <c r="B23" s="4" t="s">
        <v>120</v>
      </c>
      <c r="C23" s="4" t="s">
        <v>121</v>
      </c>
      <c r="D23" s="4" t="s">
        <v>122</v>
      </c>
      <c r="E23" s="4" t="s">
        <v>123</v>
      </c>
      <c r="F23" s="4">
        <v>2026</v>
      </c>
      <c r="G23" s="4" t="str">
        <f>"9788962633504"</f>
        <v>9788962633504</v>
      </c>
      <c r="H23" s="4" t="s">
        <v>124</v>
      </c>
    </row>
    <row r="24" spans="1:8" x14ac:dyDescent="0.3">
      <c r="A24" s="4">
        <v>22</v>
      </c>
      <c r="B24" s="4" t="s">
        <v>125</v>
      </c>
      <c r="C24" s="4" t="s">
        <v>126</v>
      </c>
      <c r="D24" s="4" t="s">
        <v>127</v>
      </c>
      <c r="E24" s="4" t="s">
        <v>128</v>
      </c>
      <c r="F24" s="4">
        <v>2026</v>
      </c>
      <c r="G24" s="4" t="str">
        <f>"9791172134709"</f>
        <v>9791172134709</v>
      </c>
      <c r="H24" s="4" t="s">
        <v>129</v>
      </c>
    </row>
    <row r="25" spans="1:8" x14ac:dyDescent="0.3">
      <c r="A25" s="4">
        <v>23</v>
      </c>
      <c r="B25" s="4" t="s">
        <v>130</v>
      </c>
      <c r="C25" s="4" t="s">
        <v>131</v>
      </c>
      <c r="D25" s="4" t="s">
        <v>132</v>
      </c>
      <c r="E25" s="4" t="s">
        <v>16</v>
      </c>
      <c r="F25" s="4">
        <v>2026</v>
      </c>
      <c r="G25" s="4" t="str">
        <f>"9791140718153"</f>
        <v>9791140718153</v>
      </c>
      <c r="H25" s="4" t="s">
        <v>133</v>
      </c>
    </row>
    <row r="26" spans="1:8" x14ac:dyDescent="0.3">
      <c r="A26" s="4">
        <v>24</v>
      </c>
      <c r="B26" s="4" t="s">
        <v>134</v>
      </c>
      <c r="C26" s="4" t="s">
        <v>135</v>
      </c>
      <c r="D26" s="4" t="s">
        <v>136</v>
      </c>
      <c r="E26" s="4" t="s">
        <v>137</v>
      </c>
      <c r="F26" s="4">
        <v>2026</v>
      </c>
      <c r="G26" s="4" t="str">
        <f>"9788901300764"</f>
        <v>9788901300764</v>
      </c>
      <c r="H26" s="4" t="s">
        <v>138</v>
      </c>
    </row>
    <row r="27" spans="1:8" x14ac:dyDescent="0.3">
      <c r="A27" s="4">
        <v>25</v>
      </c>
      <c r="B27" s="4" t="s">
        <v>139</v>
      </c>
      <c r="C27" s="4" t="s">
        <v>140</v>
      </c>
      <c r="D27" s="4" t="s">
        <v>141</v>
      </c>
      <c r="E27" s="4" t="s">
        <v>142</v>
      </c>
      <c r="F27" s="4">
        <v>2026</v>
      </c>
      <c r="G27" s="4" t="str">
        <f>"9791191716474"</f>
        <v>9791191716474</v>
      </c>
      <c r="H27" s="4" t="s">
        <v>143</v>
      </c>
    </row>
    <row r="28" spans="1:8" x14ac:dyDescent="0.3">
      <c r="A28" s="4">
        <v>26</v>
      </c>
      <c r="B28" s="4" t="s">
        <v>144</v>
      </c>
      <c r="C28" s="4" t="s">
        <v>145</v>
      </c>
      <c r="D28" s="4" t="s">
        <v>146</v>
      </c>
      <c r="E28" s="4" t="s">
        <v>147</v>
      </c>
      <c r="F28" s="4">
        <v>2026</v>
      </c>
      <c r="G28" s="4" t="str">
        <f>"9791124423028"</f>
        <v>9791124423028</v>
      </c>
      <c r="H28" s="4" t="s">
        <v>148</v>
      </c>
    </row>
    <row r="29" spans="1:8" x14ac:dyDescent="0.3">
      <c r="A29" s="4">
        <v>27</v>
      </c>
      <c r="B29" s="4" t="s">
        <v>149</v>
      </c>
      <c r="C29" s="4" t="s">
        <v>150</v>
      </c>
      <c r="D29" s="4" t="s">
        <v>151</v>
      </c>
      <c r="E29" s="4" t="s">
        <v>20</v>
      </c>
      <c r="F29" s="4">
        <v>2026</v>
      </c>
      <c r="G29" s="4" t="str">
        <f>"9788962627145"</f>
        <v>9788962627145</v>
      </c>
      <c r="H29" s="4" t="s">
        <v>152</v>
      </c>
    </row>
    <row r="30" spans="1:8" x14ac:dyDescent="0.3">
      <c r="A30" s="4">
        <v>28</v>
      </c>
      <c r="B30" s="4" t="s">
        <v>153</v>
      </c>
      <c r="C30" s="4" t="s">
        <v>154</v>
      </c>
      <c r="D30" s="4" t="s">
        <v>155</v>
      </c>
      <c r="E30" s="4" t="s">
        <v>156</v>
      </c>
      <c r="F30" s="4">
        <v>2026</v>
      </c>
      <c r="G30" s="4" t="str">
        <f>"9791139730395"</f>
        <v>9791139730395</v>
      </c>
      <c r="H30" s="4" t="s">
        <v>157</v>
      </c>
    </row>
    <row r="31" spans="1:8" x14ac:dyDescent="0.3">
      <c r="A31" s="4">
        <v>29</v>
      </c>
      <c r="B31" s="4" t="s">
        <v>158</v>
      </c>
      <c r="C31" s="4" t="s">
        <v>159</v>
      </c>
      <c r="D31" s="4" t="s">
        <v>160</v>
      </c>
      <c r="E31" s="4" t="s">
        <v>161</v>
      </c>
      <c r="F31" s="4">
        <v>2026</v>
      </c>
      <c r="G31" s="4" t="str">
        <f>"9791164053759"</f>
        <v>9791164053759</v>
      </c>
      <c r="H31" s="4" t="s">
        <v>162</v>
      </c>
    </row>
    <row r="32" spans="1:8" x14ac:dyDescent="0.3">
      <c r="A32" s="4">
        <v>30</v>
      </c>
      <c r="B32" s="4" t="s">
        <v>163</v>
      </c>
      <c r="C32" s="4" t="s">
        <v>164</v>
      </c>
      <c r="D32" s="4" t="s">
        <v>165</v>
      </c>
      <c r="E32" s="4" t="s">
        <v>166</v>
      </c>
      <c r="F32" s="4">
        <v>2026</v>
      </c>
      <c r="G32" s="4" t="str">
        <f>"9788972918998"</f>
        <v>9788972918998</v>
      </c>
      <c r="H32" s="4" t="s">
        <v>167</v>
      </c>
    </row>
    <row r="33" spans="1:8" x14ac:dyDescent="0.3">
      <c r="A33" s="4">
        <v>31</v>
      </c>
      <c r="B33" s="4" t="s">
        <v>168</v>
      </c>
      <c r="C33" s="4" t="s">
        <v>169</v>
      </c>
      <c r="D33" s="4" t="s">
        <v>170</v>
      </c>
      <c r="E33" s="4" t="s">
        <v>171</v>
      </c>
      <c r="F33" s="4">
        <v>2026</v>
      </c>
      <c r="G33" s="4" t="str">
        <f>"9791194620402"</f>
        <v>9791194620402</v>
      </c>
      <c r="H33" s="4" t="s">
        <v>172</v>
      </c>
    </row>
    <row r="34" spans="1:8" x14ac:dyDescent="0.3">
      <c r="A34" s="4">
        <v>32</v>
      </c>
      <c r="B34" s="4" t="s">
        <v>173</v>
      </c>
      <c r="C34" s="4" t="s">
        <v>174</v>
      </c>
      <c r="D34" s="4" t="s">
        <v>175</v>
      </c>
      <c r="E34" s="4" t="s">
        <v>17</v>
      </c>
      <c r="F34" s="4">
        <v>2026</v>
      </c>
      <c r="G34" s="4" t="str">
        <f>"9791124073353"</f>
        <v>9791124073353</v>
      </c>
      <c r="H34" s="4" t="s">
        <v>176</v>
      </c>
    </row>
    <row r="35" spans="1:8" x14ac:dyDescent="0.3">
      <c r="A35" s="4">
        <v>33</v>
      </c>
      <c r="B35" s="4" t="s">
        <v>177</v>
      </c>
      <c r="C35" s="4" t="s">
        <v>178</v>
      </c>
      <c r="D35" s="4" t="s">
        <v>179</v>
      </c>
      <c r="E35" s="4" t="s">
        <v>180</v>
      </c>
      <c r="F35" s="4">
        <v>2026</v>
      </c>
      <c r="G35" s="4" t="str">
        <f>"9791199691445"</f>
        <v>9791199691445</v>
      </c>
      <c r="H35" s="4" t="s">
        <v>181</v>
      </c>
    </row>
    <row r="36" spans="1:8" x14ac:dyDescent="0.3">
      <c r="A36" s="4">
        <v>34</v>
      </c>
      <c r="B36" s="4" t="s">
        <v>182</v>
      </c>
      <c r="C36" s="4" t="s">
        <v>183</v>
      </c>
      <c r="D36" s="4" t="s">
        <v>184</v>
      </c>
      <c r="E36" s="4" t="s">
        <v>185</v>
      </c>
      <c r="F36" s="4">
        <v>2026</v>
      </c>
      <c r="G36" s="4" t="str">
        <f>"9791198742179"</f>
        <v>9791198742179</v>
      </c>
      <c r="H36" s="4" t="s">
        <v>186</v>
      </c>
    </row>
    <row r="37" spans="1:8" x14ac:dyDescent="0.3">
      <c r="A37" s="4">
        <v>35</v>
      </c>
      <c r="B37" s="4" t="s">
        <v>187</v>
      </c>
      <c r="C37" s="4" t="s">
        <v>188</v>
      </c>
      <c r="D37" s="4" t="s">
        <v>189</v>
      </c>
      <c r="E37" s="4" t="s">
        <v>190</v>
      </c>
      <c r="F37" s="4">
        <v>2026</v>
      </c>
      <c r="G37" s="4" t="str">
        <f>"9791124272886"</f>
        <v>9791124272886</v>
      </c>
      <c r="H37" s="4" t="s">
        <v>191</v>
      </c>
    </row>
    <row r="38" spans="1:8" x14ac:dyDescent="0.3">
      <c r="A38" s="4">
        <v>36</v>
      </c>
      <c r="B38" s="4" t="s">
        <v>192</v>
      </c>
      <c r="C38" s="4" t="s">
        <v>193</v>
      </c>
      <c r="D38" s="4" t="s">
        <v>194</v>
      </c>
      <c r="E38" s="4" t="s">
        <v>195</v>
      </c>
      <c r="F38" s="4">
        <v>2026</v>
      </c>
      <c r="G38" s="4" t="str">
        <f>"9791176610490"</f>
        <v>9791176610490</v>
      </c>
      <c r="H38" s="4" t="s">
        <v>196</v>
      </c>
    </row>
    <row r="39" spans="1:8" x14ac:dyDescent="0.3">
      <c r="A39" s="4">
        <v>37</v>
      </c>
      <c r="B39" s="4" t="s">
        <v>197</v>
      </c>
      <c r="C39" s="4" t="s">
        <v>198</v>
      </c>
      <c r="D39" s="4" t="s">
        <v>199</v>
      </c>
      <c r="E39" s="4" t="s">
        <v>200</v>
      </c>
      <c r="F39" s="4">
        <v>2026</v>
      </c>
      <c r="G39" s="4" t="str">
        <f>"9791192855271"</f>
        <v>9791192855271</v>
      </c>
      <c r="H39" s="4" t="s">
        <v>201</v>
      </c>
    </row>
    <row r="40" spans="1:8" x14ac:dyDescent="0.3">
      <c r="A40" s="4">
        <v>38</v>
      </c>
      <c r="B40" s="4" t="s">
        <v>202</v>
      </c>
      <c r="C40" s="4" t="s">
        <v>203</v>
      </c>
      <c r="D40" s="4" t="s">
        <v>204</v>
      </c>
      <c r="E40" s="4" t="s">
        <v>205</v>
      </c>
      <c r="F40" s="4">
        <v>2026</v>
      </c>
      <c r="G40" s="4" t="str">
        <f>"9791193154656"</f>
        <v>9791193154656</v>
      </c>
      <c r="H40" s="4" t="s">
        <v>206</v>
      </c>
    </row>
    <row r="41" spans="1:8" x14ac:dyDescent="0.3">
      <c r="A41" s="4">
        <v>39</v>
      </c>
      <c r="B41" s="4" t="s">
        <v>207</v>
      </c>
      <c r="C41" s="4" t="s">
        <v>208</v>
      </c>
      <c r="D41" s="4" t="s">
        <v>209</v>
      </c>
      <c r="E41" s="4" t="s">
        <v>210</v>
      </c>
      <c r="F41" s="4">
        <v>2024</v>
      </c>
      <c r="G41" s="4" t="str">
        <f>"9791196883768"</f>
        <v>9791196883768</v>
      </c>
      <c r="H41" s="4" t="s">
        <v>211</v>
      </c>
    </row>
    <row r="42" spans="1:8" x14ac:dyDescent="0.3">
      <c r="A42" s="4">
        <v>40</v>
      </c>
      <c r="B42" s="4" t="s">
        <v>212</v>
      </c>
      <c r="C42" s="4" t="s">
        <v>213</v>
      </c>
      <c r="D42" s="4" t="s">
        <v>214</v>
      </c>
      <c r="E42" s="4" t="s">
        <v>215</v>
      </c>
      <c r="F42" s="4">
        <v>2026</v>
      </c>
      <c r="G42" s="4" t="str">
        <f>"9788932045771"</f>
        <v>9788932045771</v>
      </c>
      <c r="H42" s="4" t="s">
        <v>216</v>
      </c>
    </row>
    <row r="43" spans="1:8" x14ac:dyDescent="0.3">
      <c r="A43" s="4">
        <v>41</v>
      </c>
      <c r="B43" s="4" t="s">
        <v>217</v>
      </c>
      <c r="C43" s="4" t="s">
        <v>218</v>
      </c>
      <c r="D43" s="4" t="s">
        <v>219</v>
      </c>
      <c r="E43" s="4" t="s">
        <v>23</v>
      </c>
      <c r="F43" s="4">
        <v>2026</v>
      </c>
      <c r="G43" s="4" t="str">
        <f>"9791159956089"</f>
        <v>9791159956089</v>
      </c>
      <c r="H43" s="4" t="s">
        <v>220</v>
      </c>
    </row>
    <row r="44" spans="1:8" x14ac:dyDescent="0.3">
      <c r="A44" s="4">
        <v>42</v>
      </c>
      <c r="B44" s="4" t="s">
        <v>221</v>
      </c>
      <c r="C44" s="4" t="s">
        <v>222</v>
      </c>
      <c r="D44" s="4" t="s">
        <v>223</v>
      </c>
      <c r="E44" s="4" t="s">
        <v>224</v>
      </c>
      <c r="F44" s="4">
        <v>2026</v>
      </c>
      <c r="G44" s="4" t="str">
        <f>"9791124589243"</f>
        <v>9791124589243</v>
      </c>
      <c r="H44" s="4" t="s">
        <v>225</v>
      </c>
    </row>
    <row r="45" spans="1:8" x14ac:dyDescent="0.3">
      <c r="A45" s="4">
        <v>43</v>
      </c>
      <c r="B45" s="4" t="s">
        <v>226</v>
      </c>
      <c r="C45" s="4" t="s">
        <v>227</v>
      </c>
      <c r="D45" s="4" t="s">
        <v>228</v>
      </c>
      <c r="E45" s="4" t="s">
        <v>229</v>
      </c>
      <c r="F45" s="4">
        <v>2026</v>
      </c>
      <c r="G45" s="4" t="str">
        <f>"9791168343870"</f>
        <v>9791168343870</v>
      </c>
      <c r="H45" s="4" t="s">
        <v>230</v>
      </c>
    </row>
    <row r="46" spans="1:8" x14ac:dyDescent="0.3">
      <c r="A46" s="4">
        <v>44</v>
      </c>
      <c r="B46" s="4" t="s">
        <v>231</v>
      </c>
      <c r="C46" s="4" t="s">
        <v>232</v>
      </c>
      <c r="D46" s="4" t="s">
        <v>233</v>
      </c>
      <c r="E46" s="4" t="s">
        <v>14</v>
      </c>
      <c r="F46" s="4">
        <v>2026</v>
      </c>
      <c r="G46" s="4" t="str">
        <f>"9791141619992"</f>
        <v>9791141619992</v>
      </c>
      <c r="H46" s="4" t="s">
        <v>234</v>
      </c>
    </row>
    <row r="47" spans="1:8" x14ac:dyDescent="0.3">
      <c r="A47" s="4">
        <v>45</v>
      </c>
      <c r="B47" s="4" t="s">
        <v>235</v>
      </c>
      <c r="C47" s="4" t="s">
        <v>236</v>
      </c>
      <c r="D47" s="4" t="s">
        <v>237</v>
      </c>
      <c r="E47" s="4" t="s">
        <v>238</v>
      </c>
      <c r="F47" s="4">
        <v>2026</v>
      </c>
      <c r="G47" s="4" t="str">
        <f>"9791191824582"</f>
        <v>9791191824582</v>
      </c>
      <c r="H47" s="4" t="s">
        <v>239</v>
      </c>
    </row>
    <row r="48" spans="1:8" x14ac:dyDescent="0.3">
      <c r="A48" s="4">
        <v>46</v>
      </c>
      <c r="B48" s="4" t="s">
        <v>240</v>
      </c>
      <c r="C48" s="4" t="s">
        <v>241</v>
      </c>
      <c r="D48" s="4" t="s">
        <v>242</v>
      </c>
      <c r="E48" s="4" t="s">
        <v>215</v>
      </c>
      <c r="F48" s="4">
        <v>2026</v>
      </c>
      <c r="G48" s="4" t="str">
        <f>"9788932045573"</f>
        <v>9788932045573</v>
      </c>
      <c r="H48" s="4" t="s">
        <v>243</v>
      </c>
    </row>
    <row r="49" spans="1:8" x14ac:dyDescent="0.3">
      <c r="A49" s="4">
        <v>47</v>
      </c>
      <c r="B49" s="4" t="s">
        <v>244</v>
      </c>
      <c r="C49" s="4" t="s">
        <v>245</v>
      </c>
      <c r="D49" s="4" t="s">
        <v>246</v>
      </c>
      <c r="E49" s="4" t="s">
        <v>247</v>
      </c>
      <c r="F49" s="4">
        <v>2026</v>
      </c>
      <c r="G49" s="4" t="str">
        <f>"9791194028772"</f>
        <v>9791194028772</v>
      </c>
      <c r="H49" s="4" t="s">
        <v>248</v>
      </c>
    </row>
    <row r="50" spans="1:8" x14ac:dyDescent="0.3">
      <c r="A50" s="4">
        <v>48</v>
      </c>
      <c r="B50" s="4" t="s">
        <v>249</v>
      </c>
      <c r="C50" s="4" t="s">
        <v>250</v>
      </c>
      <c r="D50" s="4" t="s">
        <v>251</v>
      </c>
      <c r="E50" s="4" t="s">
        <v>252</v>
      </c>
      <c r="F50" s="4">
        <v>2026</v>
      </c>
      <c r="G50" s="4" t="str">
        <f>"9791199750517"</f>
        <v>9791199750517</v>
      </c>
      <c r="H50" s="4" t="s">
        <v>253</v>
      </c>
    </row>
    <row r="51" spans="1:8" x14ac:dyDescent="0.3">
      <c r="A51" s="4">
        <v>49</v>
      </c>
      <c r="B51" s="4" t="s">
        <v>254</v>
      </c>
      <c r="C51" s="4" t="s">
        <v>255</v>
      </c>
      <c r="D51" s="4" t="s">
        <v>256</v>
      </c>
      <c r="E51" s="4" t="s">
        <v>257</v>
      </c>
      <c r="F51" s="4">
        <v>2026</v>
      </c>
      <c r="G51" s="4" t="str">
        <f>"9791130683096"</f>
        <v>9791130683096</v>
      </c>
      <c r="H51" s="4" t="s">
        <v>258</v>
      </c>
    </row>
    <row r="52" spans="1:8" x14ac:dyDescent="0.3">
      <c r="A52" s="4">
        <v>50</v>
      </c>
      <c r="B52" s="4" t="s">
        <v>259</v>
      </c>
      <c r="C52" s="4" t="s">
        <v>260</v>
      </c>
      <c r="D52" s="4" t="s">
        <v>261</v>
      </c>
      <c r="E52" s="4" t="s">
        <v>262</v>
      </c>
      <c r="F52" s="4">
        <v>2026</v>
      </c>
      <c r="G52" s="4" t="str">
        <f>"9791175773493"</f>
        <v>9791175773493</v>
      </c>
      <c r="H52" s="4" t="s">
        <v>263</v>
      </c>
    </row>
    <row r="53" spans="1:8" x14ac:dyDescent="0.3">
      <c r="A53" s="4">
        <v>51</v>
      </c>
      <c r="B53" s="4" t="s">
        <v>264</v>
      </c>
      <c r="C53" s="4" t="s">
        <v>265</v>
      </c>
      <c r="D53" s="4" t="s">
        <v>266</v>
      </c>
      <c r="E53" s="4" t="s">
        <v>12</v>
      </c>
      <c r="F53" s="4">
        <v>2026</v>
      </c>
      <c r="G53" s="4" t="str">
        <f>"9788936439989"</f>
        <v>9788936439989</v>
      </c>
      <c r="H53" s="4" t="s">
        <v>267</v>
      </c>
    </row>
    <row r="54" spans="1:8" x14ac:dyDescent="0.3">
      <c r="A54" s="4">
        <v>52</v>
      </c>
      <c r="B54" s="4" t="s">
        <v>268</v>
      </c>
      <c r="C54" s="4" t="s">
        <v>269</v>
      </c>
      <c r="D54" s="4" t="s">
        <v>270</v>
      </c>
      <c r="E54" s="4" t="s">
        <v>13</v>
      </c>
      <c r="F54" s="4">
        <v>2026</v>
      </c>
      <c r="G54" s="4" t="str">
        <f>"9791167903754"</f>
        <v>9791167903754</v>
      </c>
      <c r="H54" s="4" t="s">
        <v>271</v>
      </c>
    </row>
    <row r="55" spans="1:8" x14ac:dyDescent="0.3">
      <c r="A55" s="4">
        <v>53</v>
      </c>
      <c r="B55" s="4" t="s">
        <v>272</v>
      </c>
      <c r="C55" s="4" t="s">
        <v>273</v>
      </c>
      <c r="D55" s="4" t="s">
        <v>274</v>
      </c>
      <c r="E55" s="4" t="s">
        <v>14</v>
      </c>
      <c r="F55" s="4">
        <v>2026</v>
      </c>
      <c r="G55" s="4" t="str">
        <f>"9791141603649"</f>
        <v>9791141603649</v>
      </c>
      <c r="H55" s="4" t="s">
        <v>275</v>
      </c>
    </row>
    <row r="56" spans="1:8" x14ac:dyDescent="0.3">
      <c r="A56" s="4">
        <v>54</v>
      </c>
      <c r="B56" s="4" t="s">
        <v>276</v>
      </c>
      <c r="C56" s="4" t="s">
        <v>277</v>
      </c>
      <c r="D56" s="4" t="s">
        <v>278</v>
      </c>
      <c r="E56" s="4" t="s">
        <v>279</v>
      </c>
      <c r="F56" s="4">
        <v>2026</v>
      </c>
      <c r="G56" s="4" t="str">
        <f>"9791194442998"</f>
        <v>9791194442998</v>
      </c>
      <c r="H56" s="4" t="s">
        <v>280</v>
      </c>
    </row>
    <row r="57" spans="1:8" x14ac:dyDescent="0.3">
      <c r="A57" s="4">
        <v>55</v>
      </c>
      <c r="B57" s="4" t="s">
        <v>281</v>
      </c>
      <c r="C57" s="4" t="s">
        <v>282</v>
      </c>
      <c r="D57" s="4" t="s">
        <v>283</v>
      </c>
      <c r="E57" s="4" t="s">
        <v>99</v>
      </c>
      <c r="F57" s="4">
        <v>2026</v>
      </c>
      <c r="G57" s="4" t="str">
        <f>"9791173326981"</f>
        <v>9791173326981</v>
      </c>
      <c r="H57" s="4" t="s">
        <v>284</v>
      </c>
    </row>
    <row r="58" spans="1:8" x14ac:dyDescent="0.3">
      <c r="A58" s="4">
        <v>56</v>
      </c>
      <c r="B58" s="4" t="s">
        <v>285</v>
      </c>
      <c r="C58" s="4" t="s">
        <v>286</v>
      </c>
      <c r="D58" s="4" t="s">
        <v>287</v>
      </c>
      <c r="E58" s="4" t="s">
        <v>288</v>
      </c>
      <c r="F58" s="4">
        <v>2026</v>
      </c>
      <c r="G58" s="4" t="str">
        <f>"9791199533240"</f>
        <v>9791199533240</v>
      </c>
      <c r="H58" s="4" t="s">
        <v>289</v>
      </c>
    </row>
    <row r="59" spans="1:8" x14ac:dyDescent="0.3">
      <c r="A59" s="4">
        <v>57</v>
      </c>
      <c r="B59" s="4" t="s">
        <v>290</v>
      </c>
      <c r="C59" s="4" t="s">
        <v>291</v>
      </c>
      <c r="D59" s="4" t="s">
        <v>292</v>
      </c>
      <c r="E59" s="4" t="s">
        <v>18</v>
      </c>
      <c r="F59" s="4">
        <v>2026</v>
      </c>
      <c r="G59" s="4" t="str">
        <f>"9788901300702"</f>
        <v>9788901300702</v>
      </c>
      <c r="H59" s="4" t="s">
        <v>293</v>
      </c>
    </row>
    <row r="60" spans="1:8" x14ac:dyDescent="0.3">
      <c r="A60" s="4">
        <v>58</v>
      </c>
      <c r="B60" s="4" t="s">
        <v>294</v>
      </c>
      <c r="C60" s="4" t="s">
        <v>295</v>
      </c>
      <c r="D60" s="4" t="s">
        <v>296</v>
      </c>
      <c r="E60" s="4" t="s">
        <v>297</v>
      </c>
      <c r="F60" s="4">
        <v>2026</v>
      </c>
      <c r="G60" s="4" t="str">
        <f>"9788976047977"</f>
        <v>9788976047977</v>
      </c>
      <c r="H60" s="4" t="s">
        <v>298</v>
      </c>
    </row>
    <row r="61" spans="1:8" x14ac:dyDescent="0.3">
      <c r="A61" s="4">
        <v>59</v>
      </c>
      <c r="B61" s="4" t="s">
        <v>299</v>
      </c>
      <c r="C61" s="4" t="s">
        <v>300</v>
      </c>
      <c r="D61" s="4" t="s">
        <v>301</v>
      </c>
      <c r="E61" s="4" t="s">
        <v>302</v>
      </c>
      <c r="F61" s="4">
        <v>2026</v>
      </c>
      <c r="G61" s="4" t="str">
        <f>"9791124185193"</f>
        <v>9791124185193</v>
      </c>
      <c r="H61" s="4" t="s">
        <v>303</v>
      </c>
    </row>
    <row r="62" spans="1:8" x14ac:dyDescent="0.3">
      <c r="A62" s="4">
        <v>60</v>
      </c>
      <c r="B62" s="4" t="s">
        <v>304</v>
      </c>
      <c r="C62" s="4" t="s">
        <v>305</v>
      </c>
      <c r="D62" s="4" t="s">
        <v>15</v>
      </c>
      <c r="E62" s="4" t="s">
        <v>306</v>
      </c>
      <c r="F62" s="4">
        <v>2026</v>
      </c>
      <c r="G62" s="4" t="str">
        <f>"9791193739303"</f>
        <v>9791193739303</v>
      </c>
      <c r="H62" s="4" t="s">
        <v>307</v>
      </c>
    </row>
    <row r="63" spans="1:8" x14ac:dyDescent="0.3">
      <c r="A63" s="4">
        <v>61</v>
      </c>
      <c r="B63" s="4" t="s">
        <v>308</v>
      </c>
      <c r="C63" s="4" t="s">
        <v>309</v>
      </c>
      <c r="D63" s="4" t="s">
        <v>310</v>
      </c>
      <c r="E63" s="4" t="s">
        <v>311</v>
      </c>
      <c r="F63" s="4">
        <v>2026</v>
      </c>
      <c r="G63" s="4" t="str">
        <f>"9791175488762"</f>
        <v>9791175488762</v>
      </c>
      <c r="H63" s="4" t="s">
        <v>312</v>
      </c>
    </row>
    <row r="64" spans="1:8" x14ac:dyDescent="0.3">
      <c r="A64" s="4">
        <v>62</v>
      </c>
      <c r="B64" s="4" t="s">
        <v>313</v>
      </c>
      <c r="C64" s="4" t="s">
        <v>314</v>
      </c>
      <c r="D64" s="4" t="s">
        <v>315</v>
      </c>
      <c r="E64" s="4" t="s">
        <v>316</v>
      </c>
      <c r="F64" s="4">
        <v>2026</v>
      </c>
      <c r="G64" s="4" t="str">
        <f>"9791192421674"</f>
        <v>9791192421674</v>
      </c>
      <c r="H64" s="4" t="s">
        <v>317</v>
      </c>
    </row>
    <row r="65" spans="1:8" x14ac:dyDescent="0.3">
      <c r="A65" s="4">
        <v>63</v>
      </c>
      <c r="B65" s="4" t="s">
        <v>318</v>
      </c>
      <c r="C65" s="4" t="s">
        <v>319</v>
      </c>
      <c r="D65" s="4" t="s">
        <v>320</v>
      </c>
      <c r="E65" s="4" t="s">
        <v>321</v>
      </c>
      <c r="F65" s="4">
        <v>2026</v>
      </c>
      <c r="G65" s="4" t="str">
        <f>"9791199242562"</f>
        <v>9791199242562</v>
      </c>
      <c r="H65" s="4" t="s">
        <v>322</v>
      </c>
    </row>
    <row r="66" spans="1:8" x14ac:dyDescent="0.3">
      <c r="A66" s="4">
        <v>64</v>
      </c>
      <c r="B66" s="4" t="s">
        <v>323</v>
      </c>
      <c r="C66" s="4" t="s">
        <v>324</v>
      </c>
      <c r="D66" s="4" t="s">
        <v>325</v>
      </c>
      <c r="E66" s="4" t="s">
        <v>326</v>
      </c>
      <c r="F66" s="4">
        <v>2026</v>
      </c>
      <c r="G66" s="4" t="str">
        <f>"9791167376749"</f>
        <v>9791167376749</v>
      </c>
      <c r="H66" s="4" t="s">
        <v>327</v>
      </c>
    </row>
    <row r="67" spans="1:8" x14ac:dyDescent="0.3">
      <c r="A67" s="4">
        <v>65</v>
      </c>
      <c r="B67" s="4" t="s">
        <v>328</v>
      </c>
      <c r="C67" s="4" t="s">
        <v>329</v>
      </c>
      <c r="D67" s="4" t="s">
        <v>330</v>
      </c>
      <c r="E67" s="4" t="s">
        <v>331</v>
      </c>
      <c r="F67" s="4">
        <v>2026</v>
      </c>
      <c r="G67" s="4" t="str">
        <f>"9791161111575"</f>
        <v>9791161111575</v>
      </c>
      <c r="H67" s="4" t="s">
        <v>332</v>
      </c>
    </row>
    <row r="68" spans="1:8" x14ac:dyDescent="0.3">
      <c r="A68" s="4">
        <v>66</v>
      </c>
      <c r="B68" s="4" t="s">
        <v>333</v>
      </c>
      <c r="C68" s="4" t="s">
        <v>334</v>
      </c>
      <c r="D68" s="4" t="s">
        <v>335</v>
      </c>
      <c r="E68" s="4" t="s">
        <v>58</v>
      </c>
      <c r="F68" s="4">
        <v>2026</v>
      </c>
      <c r="G68" s="4" t="str">
        <f>"9791168344198"</f>
        <v>9791168344198</v>
      </c>
      <c r="H68" s="4" t="s">
        <v>336</v>
      </c>
    </row>
    <row r="69" spans="1:8" x14ac:dyDescent="0.3">
      <c r="A69" s="4">
        <v>67</v>
      </c>
      <c r="B69" s="4" t="s">
        <v>337</v>
      </c>
      <c r="C69" s="4" t="s">
        <v>338</v>
      </c>
      <c r="D69" s="4" t="s">
        <v>339</v>
      </c>
      <c r="E69" s="4" t="s">
        <v>340</v>
      </c>
      <c r="F69" s="4">
        <v>2026</v>
      </c>
      <c r="G69" s="4" t="str">
        <f>"9791172102500"</f>
        <v>9791172102500</v>
      </c>
      <c r="H69" s="4" t="s">
        <v>341</v>
      </c>
    </row>
    <row r="70" spans="1:8" x14ac:dyDescent="0.3">
      <c r="A70" s="4">
        <v>68</v>
      </c>
      <c r="B70" s="4" t="s">
        <v>342</v>
      </c>
      <c r="C70" s="4" t="s">
        <v>343</v>
      </c>
      <c r="D70" s="4" t="s">
        <v>344</v>
      </c>
      <c r="E70" s="4" t="s">
        <v>345</v>
      </c>
      <c r="F70" s="4">
        <v>2026</v>
      </c>
      <c r="G70" s="4" t="str">
        <f>"9788932925578"</f>
        <v>9788932925578</v>
      </c>
      <c r="H70" s="4" t="s">
        <v>346</v>
      </c>
    </row>
    <row r="71" spans="1:8" x14ac:dyDescent="0.3">
      <c r="A71" s="4">
        <v>69</v>
      </c>
      <c r="B71" s="4" t="s">
        <v>347</v>
      </c>
      <c r="C71" s="4" t="s">
        <v>348</v>
      </c>
      <c r="D71" s="4" t="s">
        <v>349</v>
      </c>
      <c r="E71" s="4" t="s">
        <v>350</v>
      </c>
      <c r="F71" s="4">
        <v>2026</v>
      </c>
      <c r="G71" s="4" t="str">
        <f>"9791191247763"</f>
        <v>9791191247763</v>
      </c>
      <c r="H71" s="4" t="s">
        <v>351</v>
      </c>
    </row>
    <row r="72" spans="1:8" x14ac:dyDescent="0.3">
      <c r="A72" s="4">
        <v>70</v>
      </c>
      <c r="B72" s="4" t="s">
        <v>352</v>
      </c>
      <c r="C72" s="4" t="s">
        <v>353</v>
      </c>
      <c r="D72" s="4" t="s">
        <v>354</v>
      </c>
      <c r="E72" s="4" t="s">
        <v>21</v>
      </c>
      <c r="F72" s="4">
        <v>2026</v>
      </c>
      <c r="G72" s="4" t="str">
        <f>"9791130682709"</f>
        <v>9791130682709</v>
      </c>
      <c r="H72" s="4" t="s">
        <v>355</v>
      </c>
    </row>
    <row r="73" spans="1:8" x14ac:dyDescent="0.3">
      <c r="A73" s="4">
        <v>71</v>
      </c>
      <c r="B73" s="4" t="s">
        <v>356</v>
      </c>
      <c r="C73" s="4" t="s">
        <v>357</v>
      </c>
      <c r="D73" s="4" t="s">
        <v>358</v>
      </c>
      <c r="E73" s="4" t="s">
        <v>14</v>
      </c>
      <c r="F73" s="4">
        <v>2024</v>
      </c>
      <c r="G73" s="4" t="str">
        <f>"9791141608538"</f>
        <v>9791141608538</v>
      </c>
      <c r="H73" s="4" t="s">
        <v>359</v>
      </c>
    </row>
    <row r="74" spans="1:8" x14ac:dyDescent="0.3">
      <c r="A74" s="4">
        <v>72</v>
      </c>
      <c r="B74" s="4" t="s">
        <v>360</v>
      </c>
      <c r="C74" s="4" t="s">
        <v>361</v>
      </c>
      <c r="D74" s="4" t="s">
        <v>358</v>
      </c>
      <c r="E74" s="4" t="s">
        <v>14</v>
      </c>
      <c r="F74" s="4">
        <v>2023</v>
      </c>
      <c r="G74" s="4" t="str">
        <f>"9788954695008"</f>
        <v>9788954695008</v>
      </c>
      <c r="H74" s="4" t="s">
        <v>362</v>
      </c>
    </row>
    <row r="75" spans="1:8" x14ac:dyDescent="0.3">
      <c r="A75" s="4">
        <v>73</v>
      </c>
      <c r="B75" s="4" t="s">
        <v>363</v>
      </c>
      <c r="C75" s="4" t="s">
        <v>364</v>
      </c>
      <c r="D75" s="4" t="s">
        <v>358</v>
      </c>
      <c r="E75" s="4" t="s">
        <v>14</v>
      </c>
      <c r="F75" s="4">
        <v>2024</v>
      </c>
      <c r="G75" s="4" t="str">
        <f>"9791141600266"</f>
        <v>9791141600266</v>
      </c>
      <c r="H75" s="4" t="s">
        <v>365</v>
      </c>
    </row>
    <row r="76" spans="1:8" x14ac:dyDescent="0.3">
      <c r="A76" s="4">
        <v>74</v>
      </c>
      <c r="B76" s="4" t="s">
        <v>366</v>
      </c>
      <c r="C76" s="4" t="s">
        <v>367</v>
      </c>
      <c r="D76" s="4" t="s">
        <v>368</v>
      </c>
      <c r="E76" s="4" t="s">
        <v>5</v>
      </c>
      <c r="F76" s="4">
        <v>2021</v>
      </c>
      <c r="G76" s="4" t="str">
        <f>"9791191583359"</f>
        <v>9791191583359</v>
      </c>
      <c r="H76" s="4" t="s">
        <v>369</v>
      </c>
    </row>
    <row r="77" spans="1:8" x14ac:dyDescent="0.3">
      <c r="A77" s="4">
        <v>75</v>
      </c>
      <c r="B77" s="4" t="s">
        <v>370</v>
      </c>
      <c r="C77" s="4" t="s">
        <v>371</v>
      </c>
      <c r="D77" s="4" t="s">
        <v>368</v>
      </c>
      <c r="E77" s="4" t="s">
        <v>5</v>
      </c>
      <c r="F77" s="4">
        <v>2021</v>
      </c>
      <c r="G77" s="4" t="str">
        <f>"9791191583366"</f>
        <v>9791191583366</v>
      </c>
      <c r="H77" s="4" t="s">
        <v>372</v>
      </c>
    </row>
    <row r="78" spans="1:8" x14ac:dyDescent="0.3">
      <c r="A78" s="4">
        <v>76</v>
      </c>
      <c r="B78" s="4" t="s">
        <v>373</v>
      </c>
      <c r="C78" s="4" t="s">
        <v>374</v>
      </c>
      <c r="D78" s="4" t="s">
        <v>368</v>
      </c>
      <c r="E78" s="4" t="s">
        <v>5</v>
      </c>
      <c r="F78" s="4">
        <v>2021</v>
      </c>
      <c r="G78" s="4" t="str">
        <f>"9791191583373"</f>
        <v>9791191583373</v>
      </c>
      <c r="H78" s="4" t="s">
        <v>375</v>
      </c>
    </row>
    <row r="79" spans="1:8" x14ac:dyDescent="0.3">
      <c r="A79" s="4">
        <v>77</v>
      </c>
      <c r="B79" s="4" t="s">
        <v>376</v>
      </c>
      <c r="C79" s="4" t="s">
        <v>377</v>
      </c>
      <c r="D79" s="4" t="s">
        <v>368</v>
      </c>
      <c r="E79" s="4" t="s">
        <v>5</v>
      </c>
      <c r="F79" s="4">
        <v>2021</v>
      </c>
      <c r="G79" s="4" t="str">
        <f>"9791191583083"</f>
        <v>9791191583083</v>
      </c>
      <c r="H79" s="4" t="s">
        <v>378</v>
      </c>
    </row>
    <row r="80" spans="1:8" x14ac:dyDescent="0.3">
      <c r="A80" s="4">
        <v>78</v>
      </c>
      <c r="B80" s="4" t="s">
        <v>379</v>
      </c>
      <c r="C80" s="4" t="s">
        <v>380</v>
      </c>
      <c r="D80" s="4" t="s">
        <v>368</v>
      </c>
      <c r="E80" s="4" t="s">
        <v>5</v>
      </c>
      <c r="F80" s="4">
        <v>2021</v>
      </c>
      <c r="G80" s="4" t="str">
        <f>"9791191583090"</f>
        <v>9791191583090</v>
      </c>
      <c r="H80" s="4" t="s">
        <v>381</v>
      </c>
    </row>
    <row r="81" spans="1:8" x14ac:dyDescent="0.3">
      <c r="A81" s="4">
        <v>79</v>
      </c>
      <c r="B81" s="4" t="s">
        <v>382</v>
      </c>
      <c r="C81" s="4" t="s">
        <v>383</v>
      </c>
      <c r="D81" s="4" t="s">
        <v>384</v>
      </c>
      <c r="E81" s="4" t="s">
        <v>385</v>
      </c>
      <c r="F81" s="4">
        <v>2021</v>
      </c>
      <c r="G81" s="4" t="str">
        <f>"9788925589091"</f>
        <v>9788925589091</v>
      </c>
      <c r="H81" s="4" t="s">
        <v>386</v>
      </c>
    </row>
    <row r="82" spans="1:8" x14ac:dyDescent="0.3">
      <c r="A82" s="4">
        <v>80</v>
      </c>
      <c r="B82" s="4" t="s">
        <v>387</v>
      </c>
      <c r="C82" s="4" t="s">
        <v>388</v>
      </c>
      <c r="D82" s="4" t="s">
        <v>389</v>
      </c>
      <c r="E82" s="4" t="s">
        <v>14</v>
      </c>
      <c r="F82" s="4">
        <v>2025</v>
      </c>
      <c r="G82" s="4" t="str">
        <f>"9791141602932"</f>
        <v>9791141602932</v>
      </c>
      <c r="H82" s="4" t="s">
        <v>390</v>
      </c>
    </row>
    <row r="83" spans="1:8" x14ac:dyDescent="0.3">
      <c r="A83" s="4">
        <v>81</v>
      </c>
      <c r="B83" s="4" t="s">
        <v>391</v>
      </c>
      <c r="C83" s="4" t="s">
        <v>392</v>
      </c>
      <c r="D83" s="4" t="s">
        <v>389</v>
      </c>
      <c r="E83" s="4" t="s">
        <v>14</v>
      </c>
      <c r="F83" s="4">
        <v>2026</v>
      </c>
      <c r="G83" s="4" t="str">
        <f>"9791141603342"</f>
        <v>9791141603342</v>
      </c>
      <c r="H83" s="4" t="s">
        <v>393</v>
      </c>
    </row>
    <row r="84" spans="1:8" x14ac:dyDescent="0.3">
      <c r="A84" s="4">
        <v>82</v>
      </c>
      <c r="B84" s="4" t="s">
        <v>394</v>
      </c>
      <c r="C84" s="4" t="s">
        <v>395</v>
      </c>
      <c r="D84" s="4" t="s">
        <v>396</v>
      </c>
      <c r="E84" s="4" t="s">
        <v>397</v>
      </c>
      <c r="F84" s="4">
        <v>2017</v>
      </c>
      <c r="G84" s="4" t="str">
        <f>"9788970655741"</f>
        <v>9788970655741</v>
      </c>
      <c r="H84" s="4" t="s">
        <v>398</v>
      </c>
    </row>
    <row r="85" spans="1:8" x14ac:dyDescent="0.3">
      <c r="A85" s="4">
        <v>83</v>
      </c>
      <c r="B85" s="4" t="s">
        <v>399</v>
      </c>
      <c r="C85" s="4" t="s">
        <v>400</v>
      </c>
      <c r="D85" s="4" t="s">
        <v>396</v>
      </c>
      <c r="E85" s="4" t="s">
        <v>397</v>
      </c>
      <c r="F85" s="4">
        <v>2017</v>
      </c>
      <c r="G85" s="4" t="str">
        <f>"9788970655758"</f>
        <v>9788970655758</v>
      </c>
      <c r="H85" s="4" t="s">
        <v>401</v>
      </c>
    </row>
    <row r="86" spans="1:8" x14ac:dyDescent="0.3">
      <c r="A86" s="4">
        <v>84</v>
      </c>
      <c r="B86" s="4" t="s">
        <v>402</v>
      </c>
      <c r="C86" s="4" t="s">
        <v>403</v>
      </c>
      <c r="D86" s="4" t="s">
        <v>404</v>
      </c>
      <c r="E86" s="4" t="s">
        <v>385</v>
      </c>
      <c r="F86" s="4">
        <v>2025</v>
      </c>
      <c r="G86" s="4" t="str">
        <f>"9788925572895"</f>
        <v>9788925572895</v>
      </c>
      <c r="H86" s="4" t="s">
        <v>405</v>
      </c>
    </row>
    <row r="87" spans="1:8" x14ac:dyDescent="0.3">
      <c r="A87" s="4">
        <v>85</v>
      </c>
      <c r="B87" s="4" t="s">
        <v>406</v>
      </c>
      <c r="C87" s="4" t="s">
        <v>407</v>
      </c>
      <c r="D87" s="4" t="s">
        <v>404</v>
      </c>
      <c r="E87" s="4" t="s">
        <v>385</v>
      </c>
      <c r="F87" s="4">
        <v>2025</v>
      </c>
      <c r="G87" s="4" t="str">
        <f>"9788925572888"</f>
        <v>9788925572888</v>
      </c>
      <c r="H87" s="4" t="s">
        <v>408</v>
      </c>
    </row>
    <row r="88" spans="1:8" x14ac:dyDescent="0.3">
      <c r="A88" s="4">
        <v>86</v>
      </c>
      <c r="B88" s="4" t="s">
        <v>409</v>
      </c>
      <c r="C88" s="4" t="s">
        <v>410</v>
      </c>
      <c r="D88" s="4" t="s">
        <v>404</v>
      </c>
      <c r="E88" s="4" t="s">
        <v>385</v>
      </c>
      <c r="F88" s="4">
        <v>2021</v>
      </c>
      <c r="G88" s="4" t="str">
        <f>"9788925547602"</f>
        <v>9788925547602</v>
      </c>
      <c r="H88" s="4" t="s">
        <v>411</v>
      </c>
    </row>
    <row r="89" spans="1:8" x14ac:dyDescent="0.3">
      <c r="A89" s="4">
        <v>87</v>
      </c>
      <c r="B89" s="4" t="s">
        <v>412</v>
      </c>
      <c r="C89" s="4" t="s">
        <v>413</v>
      </c>
      <c r="D89" s="4" t="s">
        <v>414</v>
      </c>
      <c r="E89" s="4" t="s">
        <v>415</v>
      </c>
      <c r="F89" s="4">
        <v>2025</v>
      </c>
      <c r="G89" s="4" t="str">
        <f>"9791173150807"</f>
        <v>9791173150807</v>
      </c>
      <c r="H89" s="4" t="s">
        <v>416</v>
      </c>
    </row>
    <row r="90" spans="1:8" x14ac:dyDescent="0.3">
      <c r="A90" s="4">
        <v>88</v>
      </c>
      <c r="B90" s="4" t="s">
        <v>417</v>
      </c>
      <c r="C90" s="4" t="s">
        <v>418</v>
      </c>
      <c r="D90" s="4" t="s">
        <v>414</v>
      </c>
      <c r="E90" s="4" t="s">
        <v>419</v>
      </c>
      <c r="F90" s="4">
        <v>2026</v>
      </c>
      <c r="G90" s="4" t="str">
        <f>"9791173151187"</f>
        <v>9791173151187</v>
      </c>
      <c r="H90" s="4" t="s">
        <v>420</v>
      </c>
    </row>
    <row r="91" spans="1:8" x14ac:dyDescent="0.3">
      <c r="A91" s="4">
        <v>89</v>
      </c>
      <c r="B91" s="4" t="s">
        <v>421</v>
      </c>
      <c r="C91" s="4" t="s">
        <v>422</v>
      </c>
      <c r="D91" s="4" t="s">
        <v>423</v>
      </c>
      <c r="E91" s="4" t="s">
        <v>14</v>
      </c>
      <c r="F91" s="4">
        <v>2026</v>
      </c>
      <c r="G91" s="4" t="str">
        <f>"9791141602123"</f>
        <v>9791141602123</v>
      </c>
      <c r="H91" s="4" t="s">
        <v>424</v>
      </c>
    </row>
    <row r="92" spans="1:8" x14ac:dyDescent="0.3">
      <c r="A92" s="4">
        <v>90</v>
      </c>
      <c r="B92" s="4" t="s">
        <v>425</v>
      </c>
      <c r="C92" s="4" t="s">
        <v>426</v>
      </c>
      <c r="D92" s="4" t="s">
        <v>423</v>
      </c>
      <c r="E92" s="4" t="s">
        <v>14</v>
      </c>
      <c r="F92" s="4">
        <v>2026</v>
      </c>
      <c r="G92" s="4" t="str">
        <f>"9791141603434"</f>
        <v>9791141603434</v>
      </c>
      <c r="H92" s="4" t="s">
        <v>427</v>
      </c>
    </row>
    <row r="93" spans="1:8" x14ac:dyDescent="0.3">
      <c r="A93" s="4">
        <v>91</v>
      </c>
      <c r="B93" s="4" t="s">
        <v>428</v>
      </c>
      <c r="C93" s="4" t="s">
        <v>429</v>
      </c>
      <c r="D93" s="4" t="s">
        <v>430</v>
      </c>
      <c r="E93" s="4" t="s">
        <v>431</v>
      </c>
      <c r="F93" s="4">
        <v>2024</v>
      </c>
      <c r="G93" s="4" t="str">
        <f>"9791190333122"</f>
        <v>9791190333122</v>
      </c>
      <c r="H93" s="4" t="s">
        <v>432</v>
      </c>
    </row>
    <row r="94" spans="1:8" x14ac:dyDescent="0.3">
      <c r="A94" s="4">
        <v>92</v>
      </c>
      <c r="B94" s="4" t="s">
        <v>433</v>
      </c>
      <c r="C94" s="4" t="s">
        <v>434</v>
      </c>
      <c r="D94" s="4" t="s">
        <v>430</v>
      </c>
      <c r="E94" s="4" t="s">
        <v>431</v>
      </c>
      <c r="F94" s="4">
        <v>2024</v>
      </c>
      <c r="G94" s="4" t="str">
        <f>"9791190333139"</f>
        <v>9791190333139</v>
      </c>
      <c r="H94" s="4" t="s">
        <v>435</v>
      </c>
    </row>
    <row r="95" spans="1:8" x14ac:dyDescent="0.3">
      <c r="A95" s="4">
        <v>93</v>
      </c>
      <c r="B95" s="4" t="s">
        <v>436</v>
      </c>
      <c r="C95" s="4" t="s">
        <v>437</v>
      </c>
      <c r="D95" s="4" t="s">
        <v>430</v>
      </c>
      <c r="E95" s="4" t="s">
        <v>431</v>
      </c>
      <c r="F95" s="4">
        <v>2024</v>
      </c>
      <c r="G95" s="4" t="str">
        <f>"9791190333146"</f>
        <v>9791190333146</v>
      </c>
      <c r="H95" s="4" t="s">
        <v>438</v>
      </c>
    </row>
    <row r="96" spans="1:8" x14ac:dyDescent="0.3">
      <c r="A96" s="4">
        <v>94</v>
      </c>
      <c r="B96" s="4" t="s">
        <v>439</v>
      </c>
      <c r="C96" s="4" t="s">
        <v>440</v>
      </c>
      <c r="D96" s="4" t="s">
        <v>441</v>
      </c>
      <c r="E96" s="4" t="s">
        <v>442</v>
      </c>
      <c r="F96" s="4">
        <v>2026</v>
      </c>
      <c r="G96" s="4" t="str">
        <f>"9791167796271"</f>
        <v>9791167796271</v>
      </c>
      <c r="H96" s="4" t="s">
        <v>443</v>
      </c>
    </row>
    <row r="97" spans="1:8" x14ac:dyDescent="0.3">
      <c r="A97" s="4">
        <v>95</v>
      </c>
      <c r="B97" s="4" t="s">
        <v>444</v>
      </c>
      <c r="C97" s="4" t="s">
        <v>445</v>
      </c>
      <c r="D97" s="4" t="s">
        <v>441</v>
      </c>
      <c r="E97" s="4" t="s">
        <v>442</v>
      </c>
      <c r="F97" s="4">
        <v>2026</v>
      </c>
      <c r="G97" s="4" t="str">
        <f>"9791167796394"</f>
        <v>9791167796394</v>
      </c>
      <c r="H97" s="4" t="s">
        <v>446</v>
      </c>
    </row>
    <row r="98" spans="1:8" x14ac:dyDescent="0.3">
      <c r="A98" s="4">
        <v>96</v>
      </c>
      <c r="B98" s="4" t="s">
        <v>447</v>
      </c>
      <c r="C98" s="4" t="s">
        <v>448</v>
      </c>
      <c r="D98" s="4" t="s">
        <v>449</v>
      </c>
      <c r="E98" s="4" t="s">
        <v>442</v>
      </c>
      <c r="F98" s="4">
        <v>2024</v>
      </c>
      <c r="G98" s="4" t="str">
        <f>"9791167794772"</f>
        <v>9791167794772</v>
      </c>
      <c r="H98" s="4" t="s">
        <v>450</v>
      </c>
    </row>
    <row r="99" spans="1:8" x14ac:dyDescent="0.3">
      <c r="A99" s="4">
        <v>97</v>
      </c>
      <c r="B99" s="4" t="s">
        <v>451</v>
      </c>
      <c r="C99" s="4" t="s">
        <v>452</v>
      </c>
      <c r="D99" s="4" t="s">
        <v>449</v>
      </c>
      <c r="E99" s="4" t="s">
        <v>442</v>
      </c>
      <c r="F99" s="4">
        <v>2025</v>
      </c>
      <c r="G99" s="4" t="str">
        <f>"9791167795014"</f>
        <v>9791167795014</v>
      </c>
      <c r="H99" s="4" t="s">
        <v>453</v>
      </c>
    </row>
    <row r="100" spans="1:8" x14ac:dyDescent="0.3">
      <c r="A100" s="4">
        <v>98</v>
      </c>
      <c r="B100" s="4" t="s">
        <v>454</v>
      </c>
      <c r="C100" s="4" t="s">
        <v>455</v>
      </c>
      <c r="D100" s="4" t="s">
        <v>449</v>
      </c>
      <c r="E100" s="4" t="s">
        <v>442</v>
      </c>
      <c r="F100" s="4">
        <v>2025</v>
      </c>
      <c r="G100" s="4" t="str">
        <f>"9791167796042"</f>
        <v>9791167796042</v>
      </c>
      <c r="H100" s="4" t="s">
        <v>456</v>
      </c>
    </row>
    <row r="101" spans="1:8" x14ac:dyDescent="0.3">
      <c r="A101" s="4">
        <v>99</v>
      </c>
      <c r="B101" s="4" t="s">
        <v>457</v>
      </c>
      <c r="C101" s="4" t="s">
        <v>458</v>
      </c>
      <c r="D101" s="4" t="s">
        <v>449</v>
      </c>
      <c r="E101" s="4" t="s">
        <v>442</v>
      </c>
      <c r="F101" s="4">
        <v>2026</v>
      </c>
      <c r="G101" s="4" t="str">
        <f>"9791167796219"</f>
        <v>9791167796219</v>
      </c>
      <c r="H101" s="4" t="s">
        <v>459</v>
      </c>
    </row>
    <row r="102" spans="1:8" x14ac:dyDescent="0.3">
      <c r="A102" s="4">
        <v>100</v>
      </c>
      <c r="B102" s="4" t="s">
        <v>460</v>
      </c>
      <c r="C102" s="4" t="s">
        <v>461</v>
      </c>
      <c r="D102" s="4" t="s">
        <v>462</v>
      </c>
      <c r="E102" s="4" t="s">
        <v>463</v>
      </c>
      <c r="F102" s="4">
        <v>2021</v>
      </c>
      <c r="G102" s="4" t="str">
        <f>"9791191194180"</f>
        <v>9791191194180</v>
      </c>
      <c r="H102" s="4" t="s">
        <v>464</v>
      </c>
    </row>
    <row r="103" spans="1:8" x14ac:dyDescent="0.3">
      <c r="A103" s="4">
        <v>101</v>
      </c>
      <c r="B103" s="4" t="s">
        <v>465</v>
      </c>
      <c r="C103" s="4" t="s">
        <v>466</v>
      </c>
      <c r="D103" s="4" t="s">
        <v>462</v>
      </c>
      <c r="E103" s="4" t="s">
        <v>463</v>
      </c>
      <c r="F103" s="4">
        <v>2021</v>
      </c>
      <c r="G103" s="4" t="str">
        <f>"9791191194272"</f>
        <v>9791191194272</v>
      </c>
      <c r="H103" s="4" t="s">
        <v>467</v>
      </c>
    </row>
    <row r="104" spans="1:8" x14ac:dyDescent="0.3">
      <c r="A104" s="4">
        <v>102</v>
      </c>
      <c r="B104" s="4" t="s">
        <v>468</v>
      </c>
      <c r="C104" s="4" t="s">
        <v>469</v>
      </c>
      <c r="D104" s="4" t="s">
        <v>462</v>
      </c>
      <c r="E104" s="4" t="s">
        <v>463</v>
      </c>
      <c r="F104" s="4">
        <v>2021</v>
      </c>
      <c r="G104" s="4" t="str">
        <f>"9791191194289"</f>
        <v>9791191194289</v>
      </c>
      <c r="H104" s="4" t="s">
        <v>470</v>
      </c>
    </row>
    <row r="105" spans="1:8" x14ac:dyDescent="0.3">
      <c r="A105" s="4">
        <v>103</v>
      </c>
      <c r="B105" s="4" t="s">
        <v>471</v>
      </c>
      <c r="C105" s="4" t="s">
        <v>472</v>
      </c>
      <c r="D105" s="4" t="s">
        <v>462</v>
      </c>
      <c r="E105" s="4" t="s">
        <v>463</v>
      </c>
      <c r="F105" s="4">
        <v>2021</v>
      </c>
      <c r="G105" s="4" t="str">
        <f>"9791191194296"</f>
        <v>9791191194296</v>
      </c>
      <c r="H105" s="4" t="s">
        <v>473</v>
      </c>
    </row>
    <row r="106" spans="1:8" x14ac:dyDescent="0.3">
      <c r="A106" s="4">
        <v>104</v>
      </c>
      <c r="B106" s="4" t="s">
        <v>474</v>
      </c>
      <c r="C106" s="4" t="s">
        <v>475</v>
      </c>
      <c r="D106" s="4" t="s">
        <v>462</v>
      </c>
      <c r="E106" s="4" t="s">
        <v>463</v>
      </c>
      <c r="F106" s="4">
        <v>2021</v>
      </c>
      <c r="G106" s="4" t="str">
        <f>"9791191194302"</f>
        <v>9791191194302</v>
      </c>
      <c r="H106" s="4" t="s">
        <v>476</v>
      </c>
    </row>
    <row r="107" spans="1:8" x14ac:dyDescent="0.3">
      <c r="A107" s="4">
        <v>105</v>
      </c>
      <c r="B107" s="4" t="s">
        <v>477</v>
      </c>
      <c r="C107" s="4" t="s">
        <v>478</v>
      </c>
      <c r="D107" s="4" t="s">
        <v>462</v>
      </c>
      <c r="E107" s="4" t="s">
        <v>463</v>
      </c>
      <c r="F107" s="4">
        <v>2021</v>
      </c>
      <c r="G107" s="4" t="str">
        <f>"9791191194319"</f>
        <v>9791191194319</v>
      </c>
      <c r="H107" s="4" t="s">
        <v>479</v>
      </c>
    </row>
    <row r="108" spans="1:8" x14ac:dyDescent="0.3">
      <c r="A108" s="4">
        <v>106</v>
      </c>
      <c r="B108" s="4" t="s">
        <v>480</v>
      </c>
      <c r="C108" s="4" t="s">
        <v>481</v>
      </c>
      <c r="D108" s="4" t="s">
        <v>462</v>
      </c>
      <c r="E108" s="4" t="s">
        <v>463</v>
      </c>
      <c r="F108" s="4">
        <v>2021</v>
      </c>
      <c r="G108" s="4" t="str">
        <f>"9791191194326"</f>
        <v>9791191194326</v>
      </c>
      <c r="H108" s="4" t="s">
        <v>482</v>
      </c>
    </row>
    <row r="109" spans="1:8" x14ac:dyDescent="0.3">
      <c r="A109" s="4">
        <v>107</v>
      </c>
      <c r="B109" s="4" t="s">
        <v>483</v>
      </c>
      <c r="C109" s="4" t="s">
        <v>484</v>
      </c>
      <c r="D109" s="4" t="s">
        <v>462</v>
      </c>
      <c r="E109" s="4" t="s">
        <v>463</v>
      </c>
      <c r="F109" s="4">
        <v>2021</v>
      </c>
      <c r="G109" s="4" t="str">
        <f>"9791191194333"</f>
        <v>9791191194333</v>
      </c>
      <c r="H109" s="4" t="s">
        <v>485</v>
      </c>
    </row>
    <row r="110" spans="1:8" x14ac:dyDescent="0.3">
      <c r="A110" s="4">
        <v>108</v>
      </c>
      <c r="B110" s="4" t="s">
        <v>486</v>
      </c>
      <c r="C110" s="4" t="s">
        <v>487</v>
      </c>
      <c r="D110" s="4" t="s">
        <v>462</v>
      </c>
      <c r="E110" s="4" t="s">
        <v>463</v>
      </c>
      <c r="F110" s="4">
        <v>2021</v>
      </c>
      <c r="G110" s="4" t="str">
        <f>"9791191194340"</f>
        <v>9791191194340</v>
      </c>
      <c r="H110" s="4" t="s">
        <v>488</v>
      </c>
    </row>
    <row r="111" spans="1:8" x14ac:dyDescent="0.3">
      <c r="A111" s="4">
        <v>109</v>
      </c>
      <c r="B111" s="4" t="s">
        <v>489</v>
      </c>
      <c r="C111" s="4" t="s">
        <v>490</v>
      </c>
      <c r="D111" s="4" t="s">
        <v>462</v>
      </c>
      <c r="E111" s="4" t="s">
        <v>463</v>
      </c>
      <c r="F111" s="4">
        <v>2021</v>
      </c>
      <c r="G111" s="4" t="str">
        <f>"9791191194357"</f>
        <v>9791191194357</v>
      </c>
      <c r="H111" s="4" t="s">
        <v>491</v>
      </c>
    </row>
    <row r="112" spans="1:8" x14ac:dyDescent="0.3">
      <c r="A112" s="4">
        <v>110</v>
      </c>
      <c r="B112" s="4" t="s">
        <v>492</v>
      </c>
      <c r="C112" s="4" t="s">
        <v>493</v>
      </c>
      <c r="D112" s="4" t="s">
        <v>462</v>
      </c>
      <c r="E112" s="4" t="s">
        <v>463</v>
      </c>
      <c r="F112" s="4">
        <v>2021</v>
      </c>
      <c r="G112" s="4" t="str">
        <f>"9791191194364"</f>
        <v>9791191194364</v>
      </c>
      <c r="H112" s="4" t="s">
        <v>494</v>
      </c>
    </row>
    <row r="113" spans="1:8" x14ac:dyDescent="0.3">
      <c r="A113" s="4">
        <v>111</v>
      </c>
      <c r="B113" s="4" t="s">
        <v>495</v>
      </c>
      <c r="C113" s="4" t="s">
        <v>496</v>
      </c>
      <c r="D113" s="4" t="s">
        <v>462</v>
      </c>
      <c r="E113" s="4" t="s">
        <v>463</v>
      </c>
      <c r="F113" s="4">
        <v>2022</v>
      </c>
      <c r="G113" s="4" t="str">
        <f>"9791191194371"</f>
        <v>9791191194371</v>
      </c>
      <c r="H113" s="4" t="s">
        <v>497</v>
      </c>
    </row>
    <row r="114" spans="1:8" x14ac:dyDescent="0.3">
      <c r="A114" s="4">
        <v>112</v>
      </c>
      <c r="B114" s="4" t="s">
        <v>498</v>
      </c>
      <c r="C114" s="4" t="s">
        <v>499</v>
      </c>
      <c r="D114" s="4" t="s">
        <v>462</v>
      </c>
      <c r="E114" s="4" t="s">
        <v>463</v>
      </c>
      <c r="F114" s="4">
        <v>2021</v>
      </c>
      <c r="G114" s="4" t="str">
        <f>"9791191194388"</f>
        <v>9791191194388</v>
      </c>
      <c r="H114" s="4" t="s">
        <v>500</v>
      </c>
    </row>
    <row r="115" spans="1:8" x14ac:dyDescent="0.3">
      <c r="A115" s="4">
        <v>113</v>
      </c>
      <c r="B115" s="4" t="s">
        <v>501</v>
      </c>
      <c r="C115" s="4" t="s">
        <v>502</v>
      </c>
      <c r="D115" s="4" t="s">
        <v>462</v>
      </c>
      <c r="E115" s="4" t="s">
        <v>463</v>
      </c>
      <c r="F115" s="4">
        <v>2021</v>
      </c>
      <c r="G115" s="4" t="str">
        <f>"9791191194074"</f>
        <v>9791191194074</v>
      </c>
      <c r="H115" s="4" t="s">
        <v>503</v>
      </c>
    </row>
    <row r="116" spans="1:8" x14ac:dyDescent="0.3">
      <c r="A116" s="4">
        <v>114</v>
      </c>
      <c r="B116" s="4" t="s">
        <v>504</v>
      </c>
      <c r="C116" s="4" t="s">
        <v>505</v>
      </c>
      <c r="D116" s="4" t="s">
        <v>462</v>
      </c>
      <c r="E116" s="4" t="s">
        <v>463</v>
      </c>
      <c r="F116" s="4">
        <v>2025</v>
      </c>
      <c r="G116" s="4" t="str">
        <f>"9791199444539"</f>
        <v>9791199444539</v>
      </c>
      <c r="H116" s="4" t="s">
        <v>506</v>
      </c>
    </row>
    <row r="117" spans="1:8" x14ac:dyDescent="0.3">
      <c r="A117" s="4">
        <v>115</v>
      </c>
      <c r="B117" s="4" t="s">
        <v>507</v>
      </c>
      <c r="C117" s="4" t="s">
        <v>508</v>
      </c>
      <c r="D117" s="4" t="s">
        <v>462</v>
      </c>
      <c r="E117" s="4" t="s">
        <v>463</v>
      </c>
      <c r="F117" s="4">
        <v>2021</v>
      </c>
      <c r="G117" s="4" t="str">
        <f>"9791191194210"</f>
        <v>9791191194210</v>
      </c>
      <c r="H117" s="4" t="s">
        <v>509</v>
      </c>
    </row>
    <row r="118" spans="1:8" x14ac:dyDescent="0.3">
      <c r="A118" s="4">
        <v>116</v>
      </c>
      <c r="B118" s="4" t="s">
        <v>510</v>
      </c>
      <c r="C118" s="4" t="s">
        <v>511</v>
      </c>
      <c r="D118" s="4" t="s">
        <v>462</v>
      </c>
      <c r="E118" s="4" t="s">
        <v>463</v>
      </c>
      <c r="F118" s="4">
        <v>2021</v>
      </c>
      <c r="G118" s="4" t="str">
        <f>"9791191194227"</f>
        <v>9791191194227</v>
      </c>
      <c r="H118" s="4" t="s">
        <v>512</v>
      </c>
    </row>
    <row r="119" spans="1:8" x14ac:dyDescent="0.3">
      <c r="A119" s="4">
        <v>117</v>
      </c>
      <c r="B119" s="4" t="s">
        <v>513</v>
      </c>
      <c r="C119" s="4" t="s">
        <v>514</v>
      </c>
      <c r="D119" s="4" t="s">
        <v>462</v>
      </c>
      <c r="E119" s="4" t="s">
        <v>463</v>
      </c>
      <c r="F119" s="4">
        <v>2021</v>
      </c>
      <c r="G119" s="4" t="str">
        <f>"9791191194234"</f>
        <v>9791191194234</v>
      </c>
      <c r="H119" s="4" t="s">
        <v>515</v>
      </c>
    </row>
    <row r="120" spans="1:8" x14ac:dyDescent="0.3">
      <c r="A120" s="4">
        <v>118</v>
      </c>
      <c r="B120" s="4" t="s">
        <v>516</v>
      </c>
      <c r="C120" s="4" t="s">
        <v>517</v>
      </c>
      <c r="D120" s="4" t="s">
        <v>462</v>
      </c>
      <c r="E120" s="4" t="s">
        <v>463</v>
      </c>
      <c r="F120" s="4">
        <v>2021</v>
      </c>
      <c r="G120" s="4" t="str">
        <f>"9791191194241"</f>
        <v>9791191194241</v>
      </c>
      <c r="H120" s="4" t="s">
        <v>518</v>
      </c>
    </row>
    <row r="121" spans="1:8" x14ac:dyDescent="0.3">
      <c r="A121" s="4">
        <v>119</v>
      </c>
      <c r="B121" s="4" t="s">
        <v>519</v>
      </c>
      <c r="C121" s="4" t="s">
        <v>520</v>
      </c>
      <c r="D121" s="4" t="s">
        <v>462</v>
      </c>
      <c r="E121" s="4" t="s">
        <v>463</v>
      </c>
      <c r="F121" s="4">
        <v>2021</v>
      </c>
      <c r="G121" s="4" t="str">
        <f>"9791191194258"</f>
        <v>9791191194258</v>
      </c>
      <c r="H121" s="4" t="s">
        <v>521</v>
      </c>
    </row>
    <row r="122" spans="1:8" x14ac:dyDescent="0.3">
      <c r="A122" s="4">
        <v>120</v>
      </c>
      <c r="B122" s="4" t="s">
        <v>522</v>
      </c>
      <c r="C122" s="4" t="s">
        <v>523</v>
      </c>
      <c r="D122" s="4" t="s">
        <v>462</v>
      </c>
      <c r="E122" s="4" t="s">
        <v>463</v>
      </c>
      <c r="F122" s="4">
        <v>2021</v>
      </c>
      <c r="G122" s="4" t="str">
        <f>"9791191194265"</f>
        <v>9791191194265</v>
      </c>
      <c r="H122" s="4" t="s">
        <v>524</v>
      </c>
    </row>
    <row r="123" spans="1:8" x14ac:dyDescent="0.3">
      <c r="A123" s="4">
        <v>121</v>
      </c>
      <c r="B123" s="4" t="s">
        <v>525</v>
      </c>
      <c r="C123" s="4" t="s">
        <v>526</v>
      </c>
      <c r="D123" s="4" t="s">
        <v>527</v>
      </c>
      <c r="E123" s="4" t="s">
        <v>528</v>
      </c>
      <c r="F123" s="4">
        <v>2026</v>
      </c>
      <c r="G123" s="4" t="str">
        <f>"9791141181413"</f>
        <v>9791141181413</v>
      </c>
      <c r="H123" s="4" t="s">
        <v>529</v>
      </c>
    </row>
    <row r="124" spans="1:8" x14ac:dyDescent="0.3">
      <c r="A124" s="4">
        <v>122</v>
      </c>
      <c r="B124" s="4" t="s">
        <v>530</v>
      </c>
      <c r="C124" s="4" t="s">
        <v>531</v>
      </c>
      <c r="D124" s="4" t="s">
        <v>527</v>
      </c>
      <c r="E124" s="4" t="s">
        <v>528</v>
      </c>
      <c r="F124" s="4">
        <v>2025</v>
      </c>
      <c r="G124" s="4" t="str">
        <f>"9791141156862"</f>
        <v>9791141156862</v>
      </c>
      <c r="H124" s="4" t="s">
        <v>532</v>
      </c>
    </row>
    <row r="125" spans="1:8" x14ac:dyDescent="0.3">
      <c r="A125" s="4">
        <v>123</v>
      </c>
      <c r="B125" s="4" t="s">
        <v>533</v>
      </c>
      <c r="C125" s="4" t="s">
        <v>534</v>
      </c>
      <c r="D125" s="4" t="s">
        <v>527</v>
      </c>
      <c r="E125" s="4" t="s">
        <v>528</v>
      </c>
      <c r="F125" s="4">
        <v>2025</v>
      </c>
      <c r="G125" s="4" t="str">
        <f>"9791141172725"</f>
        <v>9791141172725</v>
      </c>
      <c r="H125" s="4" t="s">
        <v>535</v>
      </c>
    </row>
    <row r="126" spans="1:8" x14ac:dyDescent="0.3">
      <c r="A126" s="4">
        <v>124</v>
      </c>
      <c r="B126" s="4" t="s">
        <v>536</v>
      </c>
      <c r="C126" s="4" t="s">
        <v>537</v>
      </c>
      <c r="D126" s="4" t="s">
        <v>527</v>
      </c>
      <c r="E126" s="4" t="s">
        <v>528</v>
      </c>
      <c r="F126" s="4">
        <v>2025</v>
      </c>
      <c r="G126" s="4" t="str">
        <f>"9791141172732"</f>
        <v>9791141172732</v>
      </c>
      <c r="H126" s="4" t="s">
        <v>538</v>
      </c>
    </row>
    <row r="127" spans="1:8" x14ac:dyDescent="0.3">
      <c r="A127" s="4">
        <v>125</v>
      </c>
      <c r="B127" s="4" t="s">
        <v>539</v>
      </c>
      <c r="C127" s="4" t="s">
        <v>540</v>
      </c>
      <c r="D127" s="4" t="s">
        <v>527</v>
      </c>
      <c r="E127" s="4" t="s">
        <v>528</v>
      </c>
      <c r="F127" s="4">
        <v>2025</v>
      </c>
      <c r="G127" s="4" t="str">
        <f>"9791141178536"</f>
        <v>9791141178536</v>
      </c>
      <c r="H127" s="4" t="s">
        <v>541</v>
      </c>
    </row>
    <row r="128" spans="1:8" x14ac:dyDescent="0.3">
      <c r="A128" s="4">
        <v>126</v>
      </c>
      <c r="B128" s="4" t="s">
        <v>542</v>
      </c>
      <c r="C128" s="4" t="s">
        <v>543</v>
      </c>
      <c r="D128" s="4" t="s">
        <v>544</v>
      </c>
      <c r="E128" s="4" t="s">
        <v>5</v>
      </c>
      <c r="F128" s="4">
        <v>2017</v>
      </c>
      <c r="G128" s="4" t="str">
        <f>"9788959135882"</f>
        <v>9788959135882</v>
      </c>
      <c r="H128" s="4" t="s">
        <v>545</v>
      </c>
    </row>
    <row r="129" spans="1:8" x14ac:dyDescent="0.3">
      <c r="A129" s="4">
        <v>127</v>
      </c>
      <c r="B129" s="4" t="s">
        <v>546</v>
      </c>
      <c r="C129" s="4" t="s">
        <v>547</v>
      </c>
      <c r="D129" s="4" t="s">
        <v>548</v>
      </c>
      <c r="E129" s="4" t="s">
        <v>549</v>
      </c>
      <c r="F129" s="4">
        <v>2025</v>
      </c>
      <c r="G129" s="4" t="str">
        <f>"9791142810633"</f>
        <v>9791142810633</v>
      </c>
      <c r="H129" s="4" t="s">
        <v>550</v>
      </c>
    </row>
    <row r="130" spans="1:8" x14ac:dyDescent="0.3">
      <c r="A130" s="4">
        <v>128</v>
      </c>
      <c r="B130" s="4" t="s">
        <v>551</v>
      </c>
      <c r="C130" s="4" t="s">
        <v>552</v>
      </c>
      <c r="D130" s="4" t="s">
        <v>548</v>
      </c>
      <c r="E130" s="4" t="s">
        <v>549</v>
      </c>
      <c r="F130" s="4">
        <v>2026</v>
      </c>
      <c r="G130" s="4" t="str">
        <f>"9791142811418"</f>
        <v>9791142811418</v>
      </c>
      <c r="H130" s="4" t="s">
        <v>553</v>
      </c>
    </row>
    <row r="131" spans="1:8" x14ac:dyDescent="0.3">
      <c r="A131" s="4">
        <v>129</v>
      </c>
      <c r="B131" s="4" t="s">
        <v>554</v>
      </c>
      <c r="C131" s="4" t="s">
        <v>555</v>
      </c>
      <c r="D131" s="4" t="s">
        <v>548</v>
      </c>
      <c r="E131" s="4" t="s">
        <v>549</v>
      </c>
      <c r="F131" s="4">
        <v>2026</v>
      </c>
      <c r="G131" s="4" t="str">
        <f>"9791142817397"</f>
        <v>9791142817397</v>
      </c>
      <c r="H131" s="4" t="s">
        <v>556</v>
      </c>
    </row>
    <row r="132" spans="1:8" x14ac:dyDescent="0.3">
      <c r="A132" s="4">
        <v>130</v>
      </c>
      <c r="B132" s="4" t="s">
        <v>557</v>
      </c>
      <c r="C132" s="4" t="s">
        <v>558</v>
      </c>
      <c r="D132" s="4" t="s">
        <v>548</v>
      </c>
      <c r="E132" s="4" t="s">
        <v>549</v>
      </c>
      <c r="F132" s="4">
        <v>2024</v>
      </c>
      <c r="G132" s="4" t="str">
        <f>"9791136789006"</f>
        <v>9791136789006</v>
      </c>
      <c r="H132" s="4" t="s">
        <v>559</v>
      </c>
    </row>
    <row r="133" spans="1:8" x14ac:dyDescent="0.3">
      <c r="A133" s="4">
        <v>131</v>
      </c>
      <c r="B133" s="4" t="s">
        <v>560</v>
      </c>
      <c r="C133" s="4" t="s">
        <v>561</v>
      </c>
      <c r="D133" s="4" t="s">
        <v>548</v>
      </c>
      <c r="E133" s="4" t="s">
        <v>549</v>
      </c>
      <c r="F133" s="4">
        <v>2024</v>
      </c>
      <c r="G133" s="4" t="str">
        <f>"9791136794390"</f>
        <v>9791136794390</v>
      </c>
      <c r="H133" s="4" t="s">
        <v>562</v>
      </c>
    </row>
    <row r="134" spans="1:8" x14ac:dyDescent="0.3">
      <c r="A134" s="4">
        <v>132</v>
      </c>
      <c r="B134" s="4" t="s">
        <v>563</v>
      </c>
      <c r="C134" s="4" t="s">
        <v>564</v>
      </c>
      <c r="D134" s="4" t="s">
        <v>548</v>
      </c>
      <c r="E134" s="4" t="s">
        <v>549</v>
      </c>
      <c r="F134" s="4">
        <v>2025</v>
      </c>
      <c r="G134" s="4" t="str">
        <f>"9791136797612"</f>
        <v>9791136797612</v>
      </c>
      <c r="H134" s="4" t="s">
        <v>565</v>
      </c>
    </row>
    <row r="135" spans="1:8" x14ac:dyDescent="0.3">
      <c r="A135" s="4">
        <v>133</v>
      </c>
      <c r="B135" s="4" t="s">
        <v>566</v>
      </c>
      <c r="C135" s="4" t="s">
        <v>567</v>
      </c>
      <c r="D135" s="4" t="s">
        <v>548</v>
      </c>
      <c r="E135" s="4" t="s">
        <v>549</v>
      </c>
      <c r="F135" s="4">
        <v>2025</v>
      </c>
      <c r="G135" s="4" t="str">
        <f>"9791142802225"</f>
        <v>9791142802225</v>
      </c>
      <c r="H135" s="4" t="s">
        <v>568</v>
      </c>
    </row>
    <row r="136" spans="1:8" x14ac:dyDescent="0.3">
      <c r="A136" s="4">
        <v>134</v>
      </c>
      <c r="B136" s="4" t="s">
        <v>569</v>
      </c>
      <c r="C136" s="4" t="s">
        <v>570</v>
      </c>
      <c r="D136" s="4" t="s">
        <v>548</v>
      </c>
      <c r="E136" s="4" t="s">
        <v>549</v>
      </c>
      <c r="F136" s="4">
        <v>2025</v>
      </c>
      <c r="G136" s="4" t="str">
        <f>"9791142804861"</f>
        <v>9791142804861</v>
      </c>
      <c r="H136" s="4" t="s">
        <v>571</v>
      </c>
    </row>
    <row r="137" spans="1:8" x14ac:dyDescent="0.3">
      <c r="A137" s="4">
        <v>135</v>
      </c>
      <c r="B137" s="4" t="s">
        <v>572</v>
      </c>
      <c r="C137" s="4" t="s">
        <v>573</v>
      </c>
      <c r="D137" s="4" t="s">
        <v>574</v>
      </c>
      <c r="E137" s="4" t="s">
        <v>442</v>
      </c>
      <c r="F137" s="4">
        <v>2023</v>
      </c>
      <c r="G137" s="4" t="str">
        <f>"9791167792846"</f>
        <v>9791167792846</v>
      </c>
      <c r="H137" s="4" t="s">
        <v>575</v>
      </c>
    </row>
    <row r="138" spans="1:8" x14ac:dyDescent="0.3">
      <c r="A138" s="4">
        <v>136</v>
      </c>
      <c r="B138" s="4" t="s">
        <v>576</v>
      </c>
      <c r="C138" s="4" t="s">
        <v>577</v>
      </c>
      <c r="D138" s="4" t="s">
        <v>578</v>
      </c>
      <c r="E138" s="4" t="s">
        <v>5</v>
      </c>
      <c r="F138" s="4">
        <v>2022</v>
      </c>
      <c r="G138" s="4" t="str">
        <f>"9791168124028"</f>
        <v>9791168124028</v>
      </c>
      <c r="H138" s="4" t="s">
        <v>579</v>
      </c>
    </row>
    <row r="139" spans="1:8" x14ac:dyDescent="0.3">
      <c r="A139" s="4">
        <v>137</v>
      </c>
      <c r="B139" s="4" t="s">
        <v>580</v>
      </c>
      <c r="C139" s="4" t="s">
        <v>581</v>
      </c>
      <c r="D139" s="4" t="s">
        <v>578</v>
      </c>
      <c r="E139" s="4" t="s">
        <v>5</v>
      </c>
      <c r="F139" s="4">
        <v>2022</v>
      </c>
      <c r="G139" s="4" t="str">
        <f>"9791168124035"</f>
        <v>9791168124035</v>
      </c>
      <c r="H139" s="4" t="s">
        <v>582</v>
      </c>
    </row>
    <row r="140" spans="1:8" x14ac:dyDescent="0.3">
      <c r="A140" s="4">
        <v>138</v>
      </c>
      <c r="B140" s="4" t="s">
        <v>583</v>
      </c>
      <c r="C140" s="4" t="s">
        <v>584</v>
      </c>
      <c r="D140" s="4" t="s">
        <v>578</v>
      </c>
      <c r="E140" s="4" t="s">
        <v>5</v>
      </c>
      <c r="F140" s="4">
        <v>2023</v>
      </c>
      <c r="G140" s="4" t="str">
        <f>"9791168124042"</f>
        <v>9791168124042</v>
      </c>
      <c r="H140" s="4" t="s">
        <v>585</v>
      </c>
    </row>
    <row r="141" spans="1:8" x14ac:dyDescent="0.3">
      <c r="A141" s="4">
        <v>139</v>
      </c>
      <c r="B141" s="4" t="s">
        <v>586</v>
      </c>
      <c r="C141" s="4" t="s">
        <v>587</v>
      </c>
      <c r="D141" s="4" t="s">
        <v>588</v>
      </c>
      <c r="E141" s="4" t="s">
        <v>589</v>
      </c>
      <c r="F141" s="4">
        <v>2026</v>
      </c>
      <c r="G141" s="4" t="str">
        <f>"9791193267127"</f>
        <v>9791193267127</v>
      </c>
      <c r="H141" s="4" t="s">
        <v>590</v>
      </c>
    </row>
    <row r="142" spans="1:8" x14ac:dyDescent="0.3">
      <c r="A142" s="4">
        <v>140</v>
      </c>
      <c r="B142" s="4" t="s">
        <v>591</v>
      </c>
      <c r="C142" s="4" t="s">
        <v>592</v>
      </c>
      <c r="D142" s="4" t="s">
        <v>588</v>
      </c>
      <c r="E142" s="4" t="s">
        <v>589</v>
      </c>
      <c r="F142" s="4">
        <v>2026</v>
      </c>
      <c r="G142" s="4" t="str">
        <f>"9791193267134"</f>
        <v>9791193267134</v>
      </c>
      <c r="H142" s="4" t="s">
        <v>593</v>
      </c>
    </row>
    <row r="143" spans="1:8" x14ac:dyDescent="0.3">
      <c r="A143" s="4">
        <v>141</v>
      </c>
      <c r="B143" s="4" t="s">
        <v>594</v>
      </c>
      <c r="C143" s="4" t="s">
        <v>595</v>
      </c>
      <c r="D143" s="4" t="s">
        <v>588</v>
      </c>
      <c r="E143" s="4" t="s">
        <v>589</v>
      </c>
      <c r="F143" s="4">
        <v>2026</v>
      </c>
      <c r="G143" s="4" t="str">
        <f>"9791193267141"</f>
        <v>9791193267141</v>
      </c>
      <c r="H143" s="4" t="s">
        <v>596</v>
      </c>
    </row>
    <row r="144" spans="1:8" x14ac:dyDescent="0.3">
      <c r="A144" s="4">
        <v>142</v>
      </c>
      <c r="B144" s="4" t="s">
        <v>597</v>
      </c>
      <c r="C144" s="4" t="s">
        <v>598</v>
      </c>
      <c r="D144" s="4" t="s">
        <v>588</v>
      </c>
      <c r="E144" s="4" t="s">
        <v>589</v>
      </c>
      <c r="F144" s="4">
        <v>2026</v>
      </c>
      <c r="G144" s="4" t="str">
        <f>"9791193267158"</f>
        <v>9791193267158</v>
      </c>
      <c r="H144" s="4" t="s">
        <v>599</v>
      </c>
    </row>
    <row r="145" spans="1:8" x14ac:dyDescent="0.3">
      <c r="A145" s="4">
        <v>143</v>
      </c>
      <c r="B145" s="4" t="s">
        <v>600</v>
      </c>
      <c r="C145" s="4" t="s">
        <v>601</v>
      </c>
      <c r="D145" s="4" t="s">
        <v>588</v>
      </c>
      <c r="E145" s="4" t="s">
        <v>589</v>
      </c>
      <c r="F145" s="4">
        <v>2026</v>
      </c>
      <c r="G145" s="4" t="str">
        <f>"9791193267097"</f>
        <v>9791193267097</v>
      </c>
      <c r="H145" s="4" t="s">
        <v>602</v>
      </c>
    </row>
    <row r="146" spans="1:8" x14ac:dyDescent="0.3">
      <c r="A146" s="4">
        <v>144</v>
      </c>
      <c r="B146" s="4" t="s">
        <v>603</v>
      </c>
      <c r="C146" s="4" t="s">
        <v>604</v>
      </c>
      <c r="D146" s="4" t="s">
        <v>588</v>
      </c>
      <c r="E146" s="4" t="s">
        <v>589</v>
      </c>
      <c r="F146" s="4">
        <v>2026</v>
      </c>
      <c r="G146" s="4" t="str">
        <f>"9791193267103"</f>
        <v>9791193267103</v>
      </c>
      <c r="H146" s="4" t="s">
        <v>605</v>
      </c>
    </row>
    <row r="147" spans="1:8" x14ac:dyDescent="0.3">
      <c r="A147" s="4">
        <v>145</v>
      </c>
      <c r="B147" s="4" t="s">
        <v>606</v>
      </c>
      <c r="C147" s="4" t="s">
        <v>607</v>
      </c>
      <c r="D147" s="4" t="s">
        <v>588</v>
      </c>
      <c r="E147" s="4" t="s">
        <v>589</v>
      </c>
      <c r="F147" s="4">
        <v>2026</v>
      </c>
      <c r="G147" s="4" t="str">
        <f>"9791193267110"</f>
        <v>9791193267110</v>
      </c>
      <c r="H147" s="4" t="s">
        <v>608</v>
      </c>
    </row>
    <row r="148" spans="1:8" x14ac:dyDescent="0.3">
      <c r="A148" s="4">
        <v>146</v>
      </c>
      <c r="B148" s="4" t="s">
        <v>609</v>
      </c>
      <c r="C148" s="4" t="s">
        <v>610</v>
      </c>
      <c r="D148" s="4" t="s">
        <v>611</v>
      </c>
      <c r="E148" s="4" t="s">
        <v>612</v>
      </c>
      <c r="F148" s="4">
        <v>2024</v>
      </c>
      <c r="G148" s="4" t="str">
        <f>"9791172883553"</f>
        <v>9791172883553</v>
      </c>
      <c r="H148" s="4" t="s">
        <v>613</v>
      </c>
    </row>
    <row r="149" spans="1:8" x14ac:dyDescent="0.3">
      <c r="A149" s="4">
        <v>147</v>
      </c>
      <c r="B149" s="4" t="s">
        <v>614</v>
      </c>
      <c r="C149" s="4" t="s">
        <v>615</v>
      </c>
      <c r="D149" s="4" t="s">
        <v>611</v>
      </c>
      <c r="E149" s="4" t="s">
        <v>612</v>
      </c>
      <c r="F149" s="4">
        <v>2025</v>
      </c>
      <c r="G149" s="4" t="str">
        <f>"9791142304408"</f>
        <v>9791142304408</v>
      </c>
      <c r="H149" s="4" t="s">
        <v>616</v>
      </c>
    </row>
    <row r="150" spans="1:8" x14ac:dyDescent="0.3">
      <c r="A150" s="4">
        <v>148</v>
      </c>
      <c r="B150" s="4" t="s">
        <v>617</v>
      </c>
      <c r="C150" s="4" t="s">
        <v>618</v>
      </c>
      <c r="D150" s="4" t="s">
        <v>611</v>
      </c>
      <c r="E150" s="4" t="s">
        <v>612</v>
      </c>
      <c r="F150" s="4">
        <v>2025</v>
      </c>
      <c r="G150" s="4" t="str">
        <f>"9791142314476"</f>
        <v>9791142314476</v>
      </c>
      <c r="H150" s="4" t="s">
        <v>619</v>
      </c>
    </row>
    <row r="151" spans="1:8" x14ac:dyDescent="0.3">
      <c r="A151" s="4">
        <v>149</v>
      </c>
      <c r="B151" s="4" t="s">
        <v>620</v>
      </c>
      <c r="C151" s="4" t="s">
        <v>621</v>
      </c>
      <c r="D151" s="4" t="s">
        <v>611</v>
      </c>
      <c r="E151" s="4" t="s">
        <v>612</v>
      </c>
      <c r="F151" s="4">
        <v>2025</v>
      </c>
      <c r="G151" s="4" t="str">
        <f>"9791142328947"</f>
        <v>9791142328947</v>
      </c>
      <c r="H151" s="4" t="s">
        <v>622</v>
      </c>
    </row>
    <row r="152" spans="1:8" x14ac:dyDescent="0.3">
      <c r="A152" s="4">
        <v>150</v>
      </c>
      <c r="B152" s="4" t="s">
        <v>623</v>
      </c>
      <c r="C152" s="4" t="s">
        <v>624</v>
      </c>
      <c r="D152" s="4" t="s">
        <v>611</v>
      </c>
      <c r="E152" s="4" t="s">
        <v>612</v>
      </c>
      <c r="F152" s="4">
        <v>2023</v>
      </c>
      <c r="G152" s="4" t="str">
        <f>"9791171249961"</f>
        <v>9791171249961</v>
      </c>
      <c r="H152" s="4" t="s">
        <v>625</v>
      </c>
    </row>
    <row r="153" spans="1:8" x14ac:dyDescent="0.3">
      <c r="A153" s="4">
        <v>151</v>
      </c>
      <c r="B153" s="4" t="s">
        <v>626</v>
      </c>
      <c r="C153" s="4" t="s">
        <v>627</v>
      </c>
      <c r="D153" s="4" t="s">
        <v>611</v>
      </c>
      <c r="E153" s="4" t="s">
        <v>612</v>
      </c>
      <c r="F153" s="4">
        <v>2024</v>
      </c>
      <c r="G153" s="4" t="str">
        <f>"9791172030858"</f>
        <v>9791172030858</v>
      </c>
      <c r="H153" s="4" t="s">
        <v>628</v>
      </c>
    </row>
    <row r="154" spans="1:8" x14ac:dyDescent="0.3">
      <c r="A154" s="4">
        <v>152</v>
      </c>
      <c r="B154" s="4" t="s">
        <v>629</v>
      </c>
      <c r="C154" s="4" t="s">
        <v>630</v>
      </c>
      <c r="D154" s="4" t="s">
        <v>631</v>
      </c>
      <c r="E154" s="4" t="s">
        <v>632</v>
      </c>
      <c r="F154" s="4">
        <v>2022</v>
      </c>
      <c r="G154" s="4" t="str">
        <f>"9791168017047"</f>
        <v>9791168017047</v>
      </c>
      <c r="H154" s="4" t="s">
        <v>633</v>
      </c>
    </row>
    <row r="155" spans="1:8" x14ac:dyDescent="0.3">
      <c r="A155" s="4">
        <v>153</v>
      </c>
      <c r="B155" s="4" t="s">
        <v>634</v>
      </c>
      <c r="C155" s="4" t="s">
        <v>635</v>
      </c>
      <c r="D155" s="4" t="s">
        <v>636</v>
      </c>
      <c r="E155" s="4" t="s">
        <v>442</v>
      </c>
      <c r="F155" s="4">
        <v>2025</v>
      </c>
      <c r="G155" s="4" t="str">
        <f>"9791167796080"</f>
        <v>9791167796080</v>
      </c>
      <c r="H155" s="4" t="s">
        <v>637</v>
      </c>
    </row>
    <row r="156" spans="1:8" x14ac:dyDescent="0.3">
      <c r="A156" s="4">
        <v>154</v>
      </c>
      <c r="B156" s="4" t="s">
        <v>638</v>
      </c>
      <c r="C156" s="4" t="s">
        <v>639</v>
      </c>
      <c r="D156" s="4" t="s">
        <v>636</v>
      </c>
      <c r="E156" s="4" t="s">
        <v>442</v>
      </c>
      <c r="F156" s="4">
        <v>2025</v>
      </c>
      <c r="G156" s="4" t="str">
        <f>"9791167796196"</f>
        <v>9791167796196</v>
      </c>
      <c r="H156" s="4" t="s">
        <v>640</v>
      </c>
    </row>
    <row r="157" spans="1:8" x14ac:dyDescent="0.3">
      <c r="A157" s="4">
        <v>155</v>
      </c>
      <c r="B157" s="4" t="s">
        <v>641</v>
      </c>
      <c r="C157" s="4" t="s">
        <v>642</v>
      </c>
      <c r="D157" s="4" t="s">
        <v>636</v>
      </c>
      <c r="E157" s="4" t="s">
        <v>442</v>
      </c>
      <c r="F157" s="4">
        <v>2026</v>
      </c>
      <c r="G157" s="4" t="str">
        <f>"9791167796240"</f>
        <v>9791167796240</v>
      </c>
      <c r="H157" s="4" t="s">
        <v>643</v>
      </c>
    </row>
    <row r="158" spans="1:8" x14ac:dyDescent="0.3">
      <c r="A158" s="4">
        <v>156</v>
      </c>
      <c r="B158" s="4" t="s">
        <v>644</v>
      </c>
      <c r="C158" s="4" t="s">
        <v>645</v>
      </c>
      <c r="D158" s="4" t="s">
        <v>636</v>
      </c>
      <c r="E158" s="4" t="s">
        <v>442</v>
      </c>
      <c r="F158" s="4">
        <v>2026</v>
      </c>
      <c r="G158" s="4" t="str">
        <f>"9791167796257"</f>
        <v>9791167796257</v>
      </c>
      <c r="H158" s="4" t="s">
        <v>646</v>
      </c>
    </row>
    <row r="159" spans="1:8" x14ac:dyDescent="0.3">
      <c r="A159" s="4">
        <v>157</v>
      </c>
      <c r="B159" s="4" t="s">
        <v>647</v>
      </c>
      <c r="C159" s="4" t="s">
        <v>648</v>
      </c>
      <c r="D159" s="4" t="s">
        <v>649</v>
      </c>
      <c r="E159" s="4" t="s">
        <v>5</v>
      </c>
      <c r="F159" s="4">
        <v>2021</v>
      </c>
      <c r="G159" s="4" t="str">
        <f>"9791191583137"</f>
        <v>9791191583137</v>
      </c>
      <c r="H159" s="4" t="s">
        <v>650</v>
      </c>
    </row>
    <row r="160" spans="1:8" x14ac:dyDescent="0.3">
      <c r="A160" s="4">
        <v>158</v>
      </c>
      <c r="B160" s="4" t="s">
        <v>651</v>
      </c>
      <c r="C160" s="4" t="s">
        <v>652</v>
      </c>
      <c r="D160" s="4" t="s">
        <v>649</v>
      </c>
      <c r="E160" s="4" t="s">
        <v>5</v>
      </c>
      <c r="F160" s="4">
        <v>2017</v>
      </c>
      <c r="G160" s="4" t="str">
        <f>"9788960863743"</f>
        <v>9788960863743</v>
      </c>
      <c r="H160" s="4" t="s">
        <v>653</v>
      </c>
    </row>
    <row r="161" spans="1:8" x14ac:dyDescent="0.3">
      <c r="A161" s="4">
        <v>159</v>
      </c>
      <c r="B161" s="4" t="s">
        <v>654</v>
      </c>
      <c r="C161" s="4" t="s">
        <v>655</v>
      </c>
      <c r="D161" s="4" t="s">
        <v>656</v>
      </c>
      <c r="E161" s="4" t="s">
        <v>657</v>
      </c>
      <c r="F161" s="4">
        <v>2018</v>
      </c>
      <c r="G161" s="4" t="str">
        <f>"9788901222301"</f>
        <v>9788901222301</v>
      </c>
      <c r="H161" s="4" t="s">
        <v>658</v>
      </c>
    </row>
    <row r="162" spans="1:8" x14ac:dyDescent="0.3">
      <c r="A162" s="4">
        <v>160</v>
      </c>
      <c r="B162" s="4" t="s">
        <v>659</v>
      </c>
      <c r="C162" s="4" t="s">
        <v>660</v>
      </c>
      <c r="D162" s="4" t="s">
        <v>656</v>
      </c>
      <c r="E162" s="4" t="s">
        <v>657</v>
      </c>
      <c r="F162" s="4">
        <v>2018</v>
      </c>
      <c r="G162" s="4" t="str">
        <f>"9788901222318"</f>
        <v>9788901222318</v>
      </c>
      <c r="H162" s="4" t="s">
        <v>661</v>
      </c>
    </row>
    <row r="163" spans="1:8" x14ac:dyDescent="0.3">
      <c r="A163" s="4">
        <v>161</v>
      </c>
      <c r="B163" s="4" t="s">
        <v>662</v>
      </c>
      <c r="C163" s="4" t="s">
        <v>663</v>
      </c>
      <c r="D163" s="4" t="s">
        <v>664</v>
      </c>
      <c r="E163" s="4" t="s">
        <v>14</v>
      </c>
      <c r="F163" s="4">
        <v>2023</v>
      </c>
      <c r="G163" s="4" t="str">
        <f>"9788954695718"</f>
        <v>9788954695718</v>
      </c>
      <c r="H163" s="4" t="s">
        <v>665</v>
      </c>
    </row>
    <row r="164" spans="1:8" x14ac:dyDescent="0.3">
      <c r="A164" s="4">
        <v>162</v>
      </c>
      <c r="B164" s="4" t="s">
        <v>666</v>
      </c>
      <c r="C164" s="4" t="s">
        <v>667</v>
      </c>
      <c r="D164" s="4" t="s">
        <v>664</v>
      </c>
      <c r="E164" s="4" t="s">
        <v>14</v>
      </c>
      <c r="F164" s="4">
        <v>2023</v>
      </c>
      <c r="G164" s="4" t="str">
        <f>"9788954695725"</f>
        <v>9788954695725</v>
      </c>
      <c r="H164" s="4" t="s">
        <v>668</v>
      </c>
    </row>
    <row r="165" spans="1:8" x14ac:dyDescent="0.3">
      <c r="A165" s="4">
        <v>163</v>
      </c>
      <c r="B165" s="4" t="s">
        <v>669</v>
      </c>
      <c r="C165" s="4" t="s">
        <v>670</v>
      </c>
      <c r="D165" s="4" t="s">
        <v>664</v>
      </c>
      <c r="E165" s="4" t="s">
        <v>14</v>
      </c>
      <c r="F165" s="4">
        <v>2023</v>
      </c>
      <c r="G165" s="4" t="str">
        <f>"9788954695732"</f>
        <v>9788954695732</v>
      </c>
      <c r="H165" s="4" t="s">
        <v>671</v>
      </c>
    </row>
    <row r="166" spans="1:8" x14ac:dyDescent="0.3">
      <c r="A166" s="4">
        <v>164</v>
      </c>
      <c r="B166" s="4" t="s">
        <v>672</v>
      </c>
      <c r="C166" s="4" t="s">
        <v>673</v>
      </c>
      <c r="D166" s="4" t="s">
        <v>664</v>
      </c>
      <c r="E166" s="4" t="s">
        <v>14</v>
      </c>
      <c r="F166" s="4">
        <v>2023</v>
      </c>
      <c r="G166" s="4" t="str">
        <f>"9788954695763"</f>
        <v>9788954695763</v>
      </c>
      <c r="H166" s="4" t="s">
        <v>674</v>
      </c>
    </row>
    <row r="167" spans="1:8" x14ac:dyDescent="0.3">
      <c r="A167" s="4">
        <v>165</v>
      </c>
      <c r="B167" s="4" t="s">
        <v>675</v>
      </c>
      <c r="C167" s="4" t="s">
        <v>676</v>
      </c>
      <c r="D167" s="4" t="s">
        <v>664</v>
      </c>
      <c r="E167" s="4" t="s">
        <v>14</v>
      </c>
      <c r="F167" s="4">
        <v>2023</v>
      </c>
      <c r="G167" s="4" t="str">
        <f>"9788954695770"</f>
        <v>9788954695770</v>
      </c>
      <c r="H167" s="4" t="s">
        <v>677</v>
      </c>
    </row>
    <row r="168" spans="1:8" x14ac:dyDescent="0.3">
      <c r="A168" s="4">
        <v>166</v>
      </c>
      <c r="B168" s="4" t="s">
        <v>678</v>
      </c>
      <c r="C168" s="4" t="s">
        <v>679</v>
      </c>
      <c r="D168" s="4" t="s">
        <v>680</v>
      </c>
      <c r="E168" s="4" t="s">
        <v>419</v>
      </c>
      <c r="F168" s="4">
        <v>2024</v>
      </c>
      <c r="G168" s="4" t="str">
        <f>"9791194131250"</f>
        <v>9791194131250</v>
      </c>
      <c r="H168" s="4" t="s">
        <v>681</v>
      </c>
    </row>
    <row r="169" spans="1:8" x14ac:dyDescent="0.3">
      <c r="A169" s="4">
        <v>167</v>
      </c>
      <c r="B169" s="4" t="s">
        <v>682</v>
      </c>
      <c r="C169" s="4" t="s">
        <v>683</v>
      </c>
      <c r="D169" s="4" t="s">
        <v>680</v>
      </c>
      <c r="E169" s="4" t="s">
        <v>419</v>
      </c>
      <c r="F169" s="4">
        <v>2025</v>
      </c>
      <c r="G169" s="4" t="str">
        <f>"9791173150630"</f>
        <v>9791173150630</v>
      </c>
      <c r="H169" s="4" t="s">
        <v>684</v>
      </c>
    </row>
    <row r="170" spans="1:8" x14ac:dyDescent="0.3">
      <c r="A170" s="4">
        <v>168</v>
      </c>
      <c r="B170" s="4" t="s">
        <v>685</v>
      </c>
      <c r="C170" s="4" t="s">
        <v>686</v>
      </c>
      <c r="D170" s="4" t="s">
        <v>680</v>
      </c>
      <c r="E170" s="4" t="s">
        <v>419</v>
      </c>
      <c r="F170" s="4">
        <v>2025</v>
      </c>
      <c r="G170" s="4" t="str">
        <f>"9791173150784"</f>
        <v>9791173150784</v>
      </c>
      <c r="H170" s="4" t="s">
        <v>687</v>
      </c>
    </row>
    <row r="171" spans="1:8" x14ac:dyDescent="0.3">
      <c r="A171" s="4">
        <v>169</v>
      </c>
      <c r="B171" s="4" t="s">
        <v>688</v>
      </c>
      <c r="C171" s="4" t="s">
        <v>689</v>
      </c>
      <c r="D171" s="4" t="s">
        <v>690</v>
      </c>
      <c r="E171" s="4" t="s">
        <v>691</v>
      </c>
      <c r="F171" s="4">
        <v>2024</v>
      </c>
      <c r="G171" s="4" t="str">
        <f>"9791168417922"</f>
        <v>9791168417922</v>
      </c>
      <c r="H171" s="4" t="s">
        <v>692</v>
      </c>
    </row>
    <row r="172" spans="1:8" x14ac:dyDescent="0.3">
      <c r="A172" s="4">
        <v>170</v>
      </c>
      <c r="B172" s="4" t="s">
        <v>693</v>
      </c>
      <c r="C172" s="4" t="s">
        <v>694</v>
      </c>
      <c r="D172" s="4" t="s">
        <v>695</v>
      </c>
      <c r="E172" s="4" t="s">
        <v>12</v>
      </c>
      <c r="F172" s="4">
        <v>2020</v>
      </c>
      <c r="G172" s="4" t="str">
        <f>"9788936474461"</f>
        <v>9788936474461</v>
      </c>
      <c r="H172" s="4" t="s">
        <v>696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2"/>
  <sheetViews>
    <sheetView workbookViewId="0">
      <selection activeCell="D21" sqref="D21"/>
    </sheetView>
  </sheetViews>
  <sheetFormatPr defaultRowHeight="16.5" x14ac:dyDescent="0.3"/>
  <cols>
    <col min="1" max="1" width="7.25" customWidth="1"/>
    <col min="2" max="2" width="16.375" customWidth="1"/>
    <col min="3" max="3" width="57.25" customWidth="1"/>
    <col min="4" max="4" width="32.125" customWidth="1"/>
    <col min="5" max="5" width="25.625" customWidth="1"/>
    <col min="7" max="7" width="16.25" customWidth="1"/>
    <col min="8" max="8" width="22.875" customWidth="1"/>
  </cols>
  <sheetData>
    <row r="1" spans="1:8" ht="39.75" customHeight="1" x14ac:dyDescent="0.3">
      <c r="A1" s="3" t="s">
        <v>25</v>
      </c>
      <c r="B1" s="3"/>
      <c r="C1" s="3"/>
      <c r="D1" s="3"/>
      <c r="E1" s="3"/>
      <c r="F1" s="3"/>
      <c r="G1" s="3"/>
      <c r="H1" s="3"/>
    </row>
    <row r="2" spans="1:8" x14ac:dyDescent="0.3">
      <c r="A2" s="1" t="s">
        <v>6</v>
      </c>
      <c r="B2" s="1" t="s">
        <v>9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7</v>
      </c>
    </row>
    <row r="3" spans="1:8" x14ac:dyDescent="0.3">
      <c r="A3" s="2">
        <v>1</v>
      </c>
      <c r="B3" s="4" t="s">
        <v>697</v>
      </c>
      <c r="C3" s="4" t="s">
        <v>698</v>
      </c>
      <c r="D3" s="4" t="s">
        <v>699</v>
      </c>
      <c r="E3" s="4" t="s">
        <v>700</v>
      </c>
      <c r="F3" s="4">
        <v>2026</v>
      </c>
      <c r="G3" s="4" t="str">
        <f>"9791173712418"</f>
        <v>9791173712418</v>
      </c>
      <c r="H3" s="4" t="s">
        <v>701</v>
      </c>
    </row>
    <row r="4" spans="1:8" x14ac:dyDescent="0.3">
      <c r="A4" s="2">
        <v>2</v>
      </c>
      <c r="B4" s="4" t="s">
        <v>702</v>
      </c>
      <c r="C4" s="4" t="s">
        <v>703</v>
      </c>
      <c r="D4" s="4" t="s">
        <v>704</v>
      </c>
      <c r="E4" s="4" t="s">
        <v>11</v>
      </c>
      <c r="F4" s="4">
        <v>2025</v>
      </c>
      <c r="G4" s="4" t="str">
        <f>"9791173470950"</f>
        <v>9791173470950</v>
      </c>
      <c r="H4" s="4" t="s">
        <v>705</v>
      </c>
    </row>
    <row r="5" spans="1:8" x14ac:dyDescent="0.3">
      <c r="A5" s="2">
        <v>3</v>
      </c>
      <c r="B5" s="4" t="s">
        <v>706</v>
      </c>
      <c r="C5" s="4" t="s">
        <v>707</v>
      </c>
      <c r="D5" s="4" t="s">
        <v>708</v>
      </c>
      <c r="E5" s="4" t="s">
        <v>709</v>
      </c>
      <c r="F5" s="4">
        <v>2026</v>
      </c>
      <c r="G5" s="4" t="str">
        <f>"9791175158726"</f>
        <v>9791175158726</v>
      </c>
      <c r="H5" s="4" t="s">
        <v>710</v>
      </c>
    </row>
    <row r="6" spans="1:8" x14ac:dyDescent="0.3">
      <c r="A6" s="2">
        <v>4</v>
      </c>
      <c r="B6" s="4" t="s">
        <v>711</v>
      </c>
      <c r="C6" s="4" t="s">
        <v>712</v>
      </c>
      <c r="D6" s="4" t="s">
        <v>713</v>
      </c>
      <c r="E6" s="4" t="s">
        <v>22</v>
      </c>
      <c r="F6" s="4">
        <v>2026</v>
      </c>
      <c r="G6" s="4" t="str">
        <f>"9791124037973"</f>
        <v>9791124037973</v>
      </c>
      <c r="H6" s="4" t="s">
        <v>714</v>
      </c>
    </row>
    <row r="7" spans="1:8" x14ac:dyDescent="0.3">
      <c r="A7" s="2">
        <v>5</v>
      </c>
      <c r="B7" s="4" t="s">
        <v>715</v>
      </c>
      <c r="C7" s="4" t="s">
        <v>716</v>
      </c>
      <c r="D7" s="4" t="s">
        <v>717</v>
      </c>
      <c r="E7" s="4" t="s">
        <v>11</v>
      </c>
      <c r="F7" s="4">
        <v>2026</v>
      </c>
      <c r="G7" s="4" t="str">
        <f>"9791175486300"</f>
        <v>9791175486300</v>
      </c>
      <c r="H7" s="4" t="s">
        <v>718</v>
      </c>
    </row>
    <row r="8" spans="1:8" x14ac:dyDescent="0.3">
      <c r="A8" s="2">
        <v>6</v>
      </c>
      <c r="B8" s="4" t="s">
        <v>719</v>
      </c>
      <c r="C8" s="4" t="s">
        <v>720</v>
      </c>
      <c r="D8" s="4" t="s">
        <v>721</v>
      </c>
      <c r="E8" s="4" t="s">
        <v>722</v>
      </c>
      <c r="F8" s="4">
        <v>2026</v>
      </c>
      <c r="G8" s="4" t="str">
        <f>"9791158366155"</f>
        <v>9791158366155</v>
      </c>
      <c r="H8" s="4" t="s">
        <v>723</v>
      </c>
    </row>
    <row r="9" spans="1:8" x14ac:dyDescent="0.3">
      <c r="A9" s="2">
        <v>7</v>
      </c>
      <c r="B9" s="4" t="s">
        <v>724</v>
      </c>
      <c r="C9" s="4" t="s">
        <v>725</v>
      </c>
      <c r="D9" s="4" t="s">
        <v>726</v>
      </c>
      <c r="E9" s="4" t="s">
        <v>11</v>
      </c>
      <c r="F9" s="4">
        <v>2026</v>
      </c>
      <c r="G9" s="4" t="str">
        <f>"9791175489103"</f>
        <v>9791175489103</v>
      </c>
      <c r="H9" s="4" t="s">
        <v>727</v>
      </c>
    </row>
    <row r="10" spans="1:8" x14ac:dyDescent="0.3">
      <c r="A10" s="2">
        <v>8</v>
      </c>
      <c r="B10" s="4" t="s">
        <v>728</v>
      </c>
      <c r="C10" s="4" t="s">
        <v>729</v>
      </c>
      <c r="D10" s="4" t="s">
        <v>730</v>
      </c>
      <c r="E10" s="4" t="s">
        <v>247</v>
      </c>
      <c r="F10" s="4">
        <v>2026</v>
      </c>
      <c r="G10" s="4" t="str">
        <f>"9791194028819"</f>
        <v>9791194028819</v>
      </c>
      <c r="H10" s="4" t="s">
        <v>731</v>
      </c>
    </row>
    <row r="11" spans="1:8" x14ac:dyDescent="0.3">
      <c r="A11" s="2">
        <v>9</v>
      </c>
      <c r="B11" s="4" t="s">
        <v>732</v>
      </c>
      <c r="C11" s="4" t="s">
        <v>733</v>
      </c>
      <c r="D11" s="4" t="s">
        <v>734</v>
      </c>
      <c r="E11" s="4" t="s">
        <v>23</v>
      </c>
      <c r="F11" s="4">
        <v>2026</v>
      </c>
      <c r="G11" s="4" t="str">
        <f>"9791159955761"</f>
        <v>9791159955761</v>
      </c>
      <c r="H11" s="4" t="s">
        <v>735</v>
      </c>
    </row>
    <row r="12" spans="1:8" x14ac:dyDescent="0.3">
      <c r="A12" s="2">
        <v>10</v>
      </c>
      <c r="B12" s="4" t="s">
        <v>736</v>
      </c>
      <c r="C12" s="4" t="s">
        <v>737</v>
      </c>
      <c r="D12" s="4" t="s">
        <v>738</v>
      </c>
      <c r="E12" s="4" t="s">
        <v>11</v>
      </c>
      <c r="F12" s="4">
        <v>2026</v>
      </c>
      <c r="G12" s="4" t="str">
        <f>"9791175488571"</f>
        <v>9791175488571</v>
      </c>
      <c r="H12" s="4" t="s">
        <v>739</v>
      </c>
    </row>
    <row r="13" spans="1:8" x14ac:dyDescent="0.3">
      <c r="A13" s="2">
        <v>11</v>
      </c>
      <c r="B13" s="4" t="s">
        <v>740</v>
      </c>
      <c r="C13" s="4" t="s">
        <v>741</v>
      </c>
      <c r="D13" s="4" t="s">
        <v>742</v>
      </c>
      <c r="E13" s="4" t="s">
        <v>743</v>
      </c>
      <c r="F13" s="4">
        <v>2026</v>
      </c>
      <c r="G13" s="4" t="str">
        <f>"9791173325144"</f>
        <v>9791173325144</v>
      </c>
      <c r="H13" s="4" t="s">
        <v>744</v>
      </c>
    </row>
    <row r="14" spans="1:8" x14ac:dyDescent="0.3">
      <c r="A14" s="2">
        <v>12</v>
      </c>
      <c r="B14" s="4" t="s">
        <v>745</v>
      </c>
      <c r="C14" s="4" t="s">
        <v>746</v>
      </c>
      <c r="D14" s="4" t="s">
        <v>747</v>
      </c>
      <c r="E14" s="4" t="s">
        <v>748</v>
      </c>
      <c r="F14" s="4">
        <v>2026</v>
      </c>
      <c r="G14" s="4" t="str">
        <f>"9791168442238"</f>
        <v>9791168442238</v>
      </c>
      <c r="H14" s="4" t="s">
        <v>749</v>
      </c>
    </row>
    <row r="15" spans="1:8" x14ac:dyDescent="0.3">
      <c r="A15" s="2">
        <v>13</v>
      </c>
      <c r="B15" s="4" t="s">
        <v>750</v>
      </c>
      <c r="C15" s="4" t="s">
        <v>751</v>
      </c>
      <c r="D15" s="4" t="s">
        <v>747</v>
      </c>
      <c r="E15" s="4" t="s">
        <v>748</v>
      </c>
      <c r="F15" s="4">
        <v>2026</v>
      </c>
      <c r="G15" s="4" t="str">
        <f>"9791168442924"</f>
        <v>9791168442924</v>
      </c>
      <c r="H15" s="4" t="s">
        <v>752</v>
      </c>
    </row>
    <row r="16" spans="1:8" x14ac:dyDescent="0.3">
      <c r="A16" s="2">
        <v>14</v>
      </c>
      <c r="B16" s="4" t="s">
        <v>753</v>
      </c>
      <c r="C16" s="4" t="s">
        <v>754</v>
      </c>
      <c r="D16" s="4" t="s">
        <v>755</v>
      </c>
      <c r="E16" s="4" t="s">
        <v>756</v>
      </c>
      <c r="F16" s="4">
        <v>2026</v>
      </c>
      <c r="G16" s="4" t="str">
        <f>"9791174260284"</f>
        <v>9791174260284</v>
      </c>
      <c r="H16" s="4" t="s">
        <v>757</v>
      </c>
    </row>
    <row r="17" spans="1:8" x14ac:dyDescent="0.3">
      <c r="A17" s="2">
        <v>15</v>
      </c>
      <c r="B17" s="4" t="s">
        <v>758</v>
      </c>
      <c r="C17" s="4" t="s">
        <v>759</v>
      </c>
      <c r="D17" s="4" t="s">
        <v>760</v>
      </c>
      <c r="E17" s="4" t="s">
        <v>756</v>
      </c>
      <c r="F17" s="4">
        <v>2026</v>
      </c>
      <c r="G17" s="4" t="str">
        <f>"9791174260376"</f>
        <v>9791174260376</v>
      </c>
      <c r="H17" s="4" t="s">
        <v>761</v>
      </c>
    </row>
    <row r="18" spans="1:8" x14ac:dyDescent="0.3">
      <c r="A18" s="2">
        <v>16</v>
      </c>
      <c r="B18" s="4" t="s">
        <v>762</v>
      </c>
      <c r="C18" s="4" t="s">
        <v>763</v>
      </c>
      <c r="D18" s="4" t="s">
        <v>764</v>
      </c>
      <c r="E18" s="4" t="s">
        <v>23</v>
      </c>
      <c r="F18" s="4">
        <v>2026</v>
      </c>
      <c r="G18" s="4" t="str">
        <f>"9791159955921"</f>
        <v>9791159955921</v>
      </c>
      <c r="H18" s="4" t="s">
        <v>765</v>
      </c>
    </row>
    <row r="19" spans="1:8" x14ac:dyDescent="0.3">
      <c r="A19" s="2">
        <v>17</v>
      </c>
      <c r="B19" s="4" t="s">
        <v>766</v>
      </c>
      <c r="C19" s="4" t="s">
        <v>767</v>
      </c>
      <c r="D19" s="4" t="s">
        <v>768</v>
      </c>
      <c r="E19" s="4" t="s">
        <v>769</v>
      </c>
      <c r="F19" s="4">
        <v>2026</v>
      </c>
      <c r="G19" s="4" t="str">
        <f>"9788930261883"</f>
        <v>9788930261883</v>
      </c>
      <c r="H19" s="4" t="s">
        <v>770</v>
      </c>
    </row>
    <row r="20" spans="1:8" x14ac:dyDescent="0.3">
      <c r="A20" s="2">
        <v>18</v>
      </c>
      <c r="B20" s="4" t="s">
        <v>771</v>
      </c>
      <c r="C20" s="4" t="s">
        <v>772</v>
      </c>
      <c r="D20" s="4" t="s">
        <v>773</v>
      </c>
      <c r="E20" s="4" t="s">
        <v>22</v>
      </c>
      <c r="F20" s="4">
        <v>2026</v>
      </c>
      <c r="G20" s="4" t="str">
        <f>"9791124037980"</f>
        <v>9791124037980</v>
      </c>
      <c r="H20" s="4" t="s">
        <v>774</v>
      </c>
    </row>
    <row r="21" spans="1:8" x14ac:dyDescent="0.3">
      <c r="A21" s="2">
        <v>19</v>
      </c>
      <c r="B21" s="4" t="s">
        <v>775</v>
      </c>
      <c r="C21" s="4" t="s">
        <v>776</v>
      </c>
      <c r="D21" s="4" t="s">
        <v>777</v>
      </c>
      <c r="E21" s="4" t="s">
        <v>778</v>
      </c>
      <c r="F21" s="4">
        <v>2026</v>
      </c>
      <c r="G21" s="4" t="str">
        <f>"9791199757653"</f>
        <v>9791199757653</v>
      </c>
      <c r="H21" s="4" t="s">
        <v>779</v>
      </c>
    </row>
    <row r="22" spans="1:8" x14ac:dyDescent="0.3">
      <c r="A22" s="2">
        <v>20</v>
      </c>
      <c r="B22" s="4" t="s">
        <v>780</v>
      </c>
      <c r="C22" s="4" t="s">
        <v>781</v>
      </c>
      <c r="D22" s="4" t="s">
        <v>782</v>
      </c>
      <c r="E22" s="4" t="s">
        <v>783</v>
      </c>
      <c r="F22" s="4">
        <v>2026</v>
      </c>
      <c r="G22" s="4" t="str">
        <f>"9791157414734"</f>
        <v>9791157414734</v>
      </c>
      <c r="H22" s="4" t="s">
        <v>784</v>
      </c>
    </row>
    <row r="23" spans="1:8" x14ac:dyDescent="0.3">
      <c r="A23" s="2">
        <v>21</v>
      </c>
      <c r="B23" s="4" t="s">
        <v>785</v>
      </c>
      <c r="C23" s="4" t="s">
        <v>786</v>
      </c>
      <c r="D23" s="4" t="s">
        <v>787</v>
      </c>
      <c r="E23" s="4" t="s">
        <v>788</v>
      </c>
      <c r="F23" s="4">
        <v>2026</v>
      </c>
      <c r="G23" s="4" t="str">
        <f>"9791193140314"</f>
        <v>9791193140314</v>
      </c>
      <c r="H23" s="4" t="s">
        <v>789</v>
      </c>
    </row>
    <row r="24" spans="1:8" x14ac:dyDescent="0.3">
      <c r="A24" s="2">
        <v>22</v>
      </c>
      <c r="B24" s="4" t="s">
        <v>790</v>
      </c>
      <c r="C24" s="4" t="s">
        <v>791</v>
      </c>
      <c r="D24" s="4" t="s">
        <v>792</v>
      </c>
      <c r="E24" s="4" t="s">
        <v>793</v>
      </c>
      <c r="F24" s="4">
        <v>2026</v>
      </c>
      <c r="G24" s="4" t="str">
        <f>"9791194828471"</f>
        <v>9791194828471</v>
      </c>
      <c r="H24" s="4" t="s">
        <v>794</v>
      </c>
    </row>
    <row r="25" spans="1:8" x14ac:dyDescent="0.3">
      <c r="A25" s="2">
        <v>23</v>
      </c>
      <c r="B25" s="4" t="s">
        <v>795</v>
      </c>
      <c r="C25" s="4" t="s">
        <v>796</v>
      </c>
      <c r="D25" s="4" t="s">
        <v>797</v>
      </c>
      <c r="E25" s="4" t="s">
        <v>798</v>
      </c>
      <c r="F25" s="4">
        <v>2026</v>
      </c>
      <c r="G25" s="4" t="str">
        <f>"9791199829237"</f>
        <v>9791199829237</v>
      </c>
      <c r="H25" s="4" t="s">
        <v>799</v>
      </c>
    </row>
    <row r="26" spans="1:8" x14ac:dyDescent="0.3">
      <c r="A26" s="2">
        <v>24</v>
      </c>
      <c r="B26" s="4" t="s">
        <v>800</v>
      </c>
      <c r="C26" s="4" t="s">
        <v>801</v>
      </c>
      <c r="D26" s="4" t="s">
        <v>802</v>
      </c>
      <c r="E26" s="4" t="s">
        <v>803</v>
      </c>
      <c r="F26" s="4">
        <v>2026</v>
      </c>
      <c r="G26" s="4" t="str">
        <f>"9791169815550"</f>
        <v>9791169815550</v>
      </c>
      <c r="H26" s="4" t="s">
        <v>804</v>
      </c>
    </row>
    <row r="27" spans="1:8" x14ac:dyDescent="0.3">
      <c r="A27" s="2">
        <v>25</v>
      </c>
      <c r="B27" s="4" t="s">
        <v>805</v>
      </c>
      <c r="C27" s="4" t="s">
        <v>806</v>
      </c>
      <c r="D27" s="4" t="s">
        <v>807</v>
      </c>
      <c r="E27" s="4" t="s">
        <v>808</v>
      </c>
      <c r="F27" s="4">
        <v>2026</v>
      </c>
      <c r="G27" s="4" t="str">
        <f>"9788943318550"</f>
        <v>9788943318550</v>
      </c>
      <c r="H27" s="4" t="s">
        <v>809</v>
      </c>
    </row>
    <row r="28" spans="1:8" x14ac:dyDescent="0.3">
      <c r="A28" s="2">
        <v>26</v>
      </c>
      <c r="B28" s="4" t="s">
        <v>810</v>
      </c>
      <c r="C28" s="4" t="s">
        <v>811</v>
      </c>
      <c r="D28" s="4" t="s">
        <v>812</v>
      </c>
      <c r="E28" s="4" t="s">
        <v>813</v>
      </c>
      <c r="F28" s="4">
        <v>2026</v>
      </c>
      <c r="G28" s="4" t="str">
        <f>"9791193279199"</f>
        <v>9791193279199</v>
      </c>
      <c r="H28" s="4" t="s">
        <v>814</v>
      </c>
    </row>
    <row r="29" spans="1:8" x14ac:dyDescent="0.3">
      <c r="A29" s="2">
        <v>27</v>
      </c>
      <c r="B29" s="4" t="s">
        <v>815</v>
      </c>
      <c r="C29" s="4" t="s">
        <v>816</v>
      </c>
      <c r="D29" s="4" t="s">
        <v>817</v>
      </c>
      <c r="E29" s="4" t="s">
        <v>793</v>
      </c>
      <c r="F29" s="4">
        <v>2026</v>
      </c>
      <c r="G29" s="4" t="str">
        <f>"9791194828402"</f>
        <v>9791194828402</v>
      </c>
      <c r="H29" s="4" t="s">
        <v>818</v>
      </c>
    </row>
    <row r="30" spans="1:8" x14ac:dyDescent="0.3">
      <c r="A30" s="2">
        <v>28</v>
      </c>
      <c r="B30" s="4" t="s">
        <v>819</v>
      </c>
      <c r="C30" s="4" t="s">
        <v>820</v>
      </c>
      <c r="D30" s="4" t="s">
        <v>821</v>
      </c>
      <c r="E30" s="4" t="s">
        <v>12</v>
      </c>
      <c r="F30" s="4">
        <v>2026</v>
      </c>
      <c r="G30" s="4" t="str">
        <f>"9788936429690"</f>
        <v>9788936429690</v>
      </c>
      <c r="H30" s="4" t="s">
        <v>822</v>
      </c>
    </row>
    <row r="31" spans="1:8" x14ac:dyDescent="0.3">
      <c r="A31" s="2">
        <v>29</v>
      </c>
      <c r="B31" s="4" t="s">
        <v>823</v>
      </c>
      <c r="C31" s="4" t="s">
        <v>824</v>
      </c>
      <c r="D31" s="4" t="s">
        <v>825</v>
      </c>
      <c r="E31" s="4" t="s">
        <v>826</v>
      </c>
      <c r="F31" s="4">
        <v>2026</v>
      </c>
      <c r="G31" s="4" t="str">
        <f>"9791192762685"</f>
        <v>9791192762685</v>
      </c>
      <c r="H31" s="4" t="s">
        <v>827</v>
      </c>
    </row>
    <row r="32" spans="1:8" x14ac:dyDescent="0.3">
      <c r="A32" s="2">
        <v>30</v>
      </c>
      <c r="B32" s="4" t="s">
        <v>828</v>
      </c>
      <c r="C32" s="4" t="s">
        <v>829</v>
      </c>
      <c r="D32" s="4" t="s">
        <v>830</v>
      </c>
      <c r="E32" s="4" t="s">
        <v>831</v>
      </c>
      <c r="F32" s="4">
        <v>2026</v>
      </c>
      <c r="G32" s="4" t="str">
        <f>"9791164636600"</f>
        <v>9791164636600</v>
      </c>
      <c r="H32" s="4" t="s">
        <v>832</v>
      </c>
    </row>
    <row r="33" spans="1:8" x14ac:dyDescent="0.3">
      <c r="A33" s="2">
        <v>31</v>
      </c>
      <c r="B33" s="4" t="s">
        <v>833</v>
      </c>
      <c r="C33" s="4" t="s">
        <v>834</v>
      </c>
      <c r="D33" s="4" t="s">
        <v>835</v>
      </c>
      <c r="E33" s="4" t="s">
        <v>836</v>
      </c>
      <c r="F33" s="4">
        <v>2026</v>
      </c>
      <c r="G33" s="4" t="str">
        <f>"9791193366424"</f>
        <v>9791193366424</v>
      </c>
      <c r="H33" s="4" t="s">
        <v>837</v>
      </c>
    </row>
    <row r="34" spans="1:8" x14ac:dyDescent="0.3">
      <c r="A34" s="2">
        <v>32</v>
      </c>
      <c r="B34" s="4" t="s">
        <v>838</v>
      </c>
      <c r="C34" s="4" t="s">
        <v>839</v>
      </c>
      <c r="D34" s="4" t="s">
        <v>840</v>
      </c>
      <c r="E34" s="4" t="s">
        <v>841</v>
      </c>
      <c r="F34" s="4">
        <v>2026</v>
      </c>
      <c r="G34" s="4" t="str">
        <f>"9791165022655"</f>
        <v>9791165022655</v>
      </c>
      <c r="H34" s="4" t="s">
        <v>842</v>
      </c>
    </row>
    <row r="35" spans="1:8" x14ac:dyDescent="0.3">
      <c r="A35" s="2">
        <v>33</v>
      </c>
      <c r="B35" s="4" t="s">
        <v>843</v>
      </c>
      <c r="C35" s="4" t="s">
        <v>844</v>
      </c>
      <c r="D35" s="4" t="s">
        <v>845</v>
      </c>
      <c r="E35" s="4" t="s">
        <v>722</v>
      </c>
      <c r="F35" s="4">
        <v>2026</v>
      </c>
      <c r="G35" s="4" t="str">
        <f>"9791158366230"</f>
        <v>9791158366230</v>
      </c>
      <c r="H35" s="4" t="s">
        <v>846</v>
      </c>
    </row>
    <row r="36" spans="1:8" x14ac:dyDescent="0.3">
      <c r="A36" s="2">
        <v>34</v>
      </c>
      <c r="B36" s="4" t="s">
        <v>847</v>
      </c>
      <c r="C36" s="4" t="s">
        <v>848</v>
      </c>
      <c r="D36" s="4" t="s">
        <v>849</v>
      </c>
      <c r="E36" s="4" t="s">
        <v>11</v>
      </c>
      <c r="F36" s="4">
        <v>2026</v>
      </c>
      <c r="G36" s="4" t="str">
        <f>"9791175487826"</f>
        <v>9791175487826</v>
      </c>
      <c r="H36" s="4" t="s">
        <v>850</v>
      </c>
    </row>
    <row r="37" spans="1:8" x14ac:dyDescent="0.3">
      <c r="A37" s="2">
        <v>35</v>
      </c>
      <c r="B37" s="4" t="s">
        <v>851</v>
      </c>
      <c r="C37" s="4" t="s">
        <v>852</v>
      </c>
      <c r="D37" s="4" t="s">
        <v>853</v>
      </c>
      <c r="E37" s="4" t="s">
        <v>854</v>
      </c>
      <c r="F37" s="4">
        <v>2026</v>
      </c>
      <c r="G37" s="4" t="str">
        <f>"9791194244417"</f>
        <v>9791194244417</v>
      </c>
      <c r="H37" s="4" t="s">
        <v>855</v>
      </c>
    </row>
    <row r="38" spans="1:8" x14ac:dyDescent="0.3">
      <c r="A38" s="2">
        <v>36</v>
      </c>
      <c r="B38" s="4" t="s">
        <v>856</v>
      </c>
      <c r="C38" s="4" t="s">
        <v>857</v>
      </c>
      <c r="D38" s="4" t="s">
        <v>858</v>
      </c>
      <c r="E38" s="4" t="s">
        <v>854</v>
      </c>
      <c r="F38" s="4">
        <v>2026</v>
      </c>
      <c r="G38" s="4" t="str">
        <f>"9791194244431"</f>
        <v>9791194244431</v>
      </c>
      <c r="H38" s="4" t="s">
        <v>859</v>
      </c>
    </row>
    <row r="39" spans="1:8" x14ac:dyDescent="0.3">
      <c r="A39" s="2">
        <v>37</v>
      </c>
      <c r="B39" s="4" t="s">
        <v>860</v>
      </c>
      <c r="C39" s="4" t="s">
        <v>861</v>
      </c>
      <c r="D39" s="4" t="s">
        <v>862</v>
      </c>
      <c r="E39" s="4" t="s">
        <v>863</v>
      </c>
      <c r="F39" s="4">
        <v>2026</v>
      </c>
      <c r="G39" s="4" t="str">
        <f>"9791175140318"</f>
        <v>9791175140318</v>
      </c>
      <c r="H39" s="4" t="s">
        <v>864</v>
      </c>
    </row>
    <row r="40" spans="1:8" x14ac:dyDescent="0.3">
      <c r="A40" s="2">
        <v>38</v>
      </c>
      <c r="B40" s="4" t="s">
        <v>865</v>
      </c>
      <c r="C40" s="4" t="s">
        <v>866</v>
      </c>
      <c r="D40" s="4" t="s">
        <v>867</v>
      </c>
      <c r="E40" s="4" t="s">
        <v>868</v>
      </c>
      <c r="F40" s="4">
        <v>2026</v>
      </c>
      <c r="G40" s="4" t="str">
        <f>"9791194722328"</f>
        <v>9791194722328</v>
      </c>
      <c r="H40" s="4" t="s">
        <v>869</v>
      </c>
    </row>
    <row r="41" spans="1:8" x14ac:dyDescent="0.3">
      <c r="A41" s="2">
        <v>39</v>
      </c>
      <c r="B41" s="4" t="s">
        <v>870</v>
      </c>
      <c r="C41" s="4" t="s">
        <v>871</v>
      </c>
      <c r="D41" s="4" t="s">
        <v>872</v>
      </c>
      <c r="E41" s="4" t="s">
        <v>868</v>
      </c>
      <c r="F41" s="4">
        <v>2026</v>
      </c>
      <c r="G41" s="4" t="str">
        <f>"9791194722359"</f>
        <v>9791194722359</v>
      </c>
      <c r="H41" s="4" t="s">
        <v>873</v>
      </c>
    </row>
    <row r="42" spans="1:8" x14ac:dyDescent="0.3">
      <c r="A42" s="2">
        <v>40</v>
      </c>
      <c r="B42" s="4" t="s">
        <v>874</v>
      </c>
      <c r="C42" s="4" t="s">
        <v>875</v>
      </c>
      <c r="D42" s="4" t="s">
        <v>876</v>
      </c>
      <c r="E42" s="4" t="s">
        <v>868</v>
      </c>
      <c r="F42" s="4">
        <v>2026</v>
      </c>
      <c r="G42" s="4" t="str">
        <f>"9791194722342"</f>
        <v>9791194722342</v>
      </c>
      <c r="H42" s="4" t="s">
        <v>877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청소년자료실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2026-05-19T11:33:36Z</dcterms:created>
  <dcterms:modified xsi:type="dcterms:W3CDTF">2026-10-13T09:40:46Z</dcterms:modified>
</cp:coreProperties>
</file>